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37 ok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<sst xmlns="http://schemas.openxmlformats.org/spreadsheetml/2006/main" count="58" uniqueCount="33">
  <si>
    <t>TABEL 37</t>
  </si>
  <si>
    <t xml:space="preserve"> </t>
  </si>
  <si>
    <t>BAYI BERAT BADAN LAHIR RENDAH (BBLR) DAN PREMATUR MENURUT JENIS KELAMIN, KECAMATAN, DAN PUSKESMAS</t>
  </si>
  <si>
    <t>NO</t>
  </si>
  <si>
    <t>KECAMATAN</t>
  </si>
  <si>
    <t>PUSKESMAS</t>
  </si>
  <si>
    <t>JUMLAH LAHIR HIDUP</t>
  </si>
  <si>
    <t xml:space="preserve">BAYI BARU LAHIR DITIMBANG </t>
  </si>
  <si>
    <t xml:space="preserve"> BAYI BBLR</t>
  </si>
  <si>
    <t>PREMATUR</t>
  </si>
  <si>
    <t>L</t>
  </si>
  <si>
    <t>P</t>
  </si>
  <si>
    <t>L + P</t>
  </si>
  <si>
    <t>JUMLAH</t>
  </si>
  <si>
    <t>%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</si>
  <si>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</si>
  <si>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</si>
  <si>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</si>
  <si>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</si>
  <si>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</si>
  <si>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</si>
  <si>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</si>
  <si>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</si>
  <si>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</si>
  <si>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</si>
  <si>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Candung</t>
  </si>
  <si>
    <t>Baso</t>
  </si>
  <si>
    <t>Tilatang Kamang</t>
  </si>
  <si>
    <t>Kamang Magek</t>
  </si>
  <si>
    <t>Palembayan</t>
  </si>
  <si>
    <t>Palupuh</t>
  </si>
  <si>
    <t>JUMLAH (KAB/KOTA)</t>
  </si>
  <si>
    <t>Sumber: Seksi Gizi Dinkes Agam Tahun 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</si>
</sst>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* #,##0_);_(* \(#,##0\);_(* &quot;-&quot;??_);_(@_)"/>
    <numFmt numFmtId="179" formatCode="0.0"/>
    <numFmt numFmtId="180" formatCode="#,##0.0_);\(#,##0.0\)"/>
  </numFmts>
  <fonts count="29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3"/>
      <color theme="1"/>
      <name val="Arial"/>
      <charset val="134"/>
    </font>
    <font>
      <sz val="11"/>
      <name val="Calibri"/>
      <charset val="134"/>
      <scheme val="minor"/>
    </font>
    <font>
      <b/>
      <sz val="11"/>
      <color theme="1"/>
      <name val="Arial"/>
      <charset val="134"/>
    </font>
    <font>
      <b/>
      <i/>
      <sz val="9"/>
      <color theme="1"/>
      <name val="Arial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2" xfId="0" applyFont="1" applyBorder="1"/>
    <xf numFmtId="0" fontId="4" fillId="0" borderId="5" xfId="0" applyFont="1" applyBorder="1"/>
    <xf numFmtId="0" fontId="1" fillId="0" borderId="8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37" fontId="2" fillId="0" borderId="11" xfId="0" applyNumberFormat="1" applyFont="1" applyBorder="1" applyAlignment="1">
      <alignment horizontal="right"/>
    </xf>
    <xf numFmtId="37" fontId="7" fillId="0" borderId="11" xfId="0" applyNumberFormat="1" applyFont="1" applyBorder="1" applyAlignment="1">
      <alignment horizontal="right"/>
    </xf>
    <xf numFmtId="178" fontId="2" fillId="0" borderId="11" xfId="0" applyNumberFormat="1" applyFont="1" applyBorder="1" applyAlignment="1">
      <alignment horizontal="right"/>
    </xf>
    <xf numFmtId="179" fontId="2" fillId="0" borderId="11" xfId="0" applyNumberFormat="1" applyFont="1" applyBorder="1" applyAlignment="1">
      <alignment horizontal="right"/>
    </xf>
    <xf numFmtId="180" fontId="2" fillId="0" borderId="11" xfId="0" applyNumberFormat="1" applyFont="1" applyBorder="1" applyAlignment="1">
      <alignment horizontal="right"/>
    </xf>
    <xf numFmtId="179" fontId="7" fillId="0" borderId="11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2" fontId="7" fillId="0" borderId="11" xfId="0" applyNumberFormat="1" applyFont="1" applyBorder="1" applyAlignment="1">
      <alignment horizontal="right"/>
    </xf>
    <xf numFmtId="179" fontId="2" fillId="0" borderId="13" xfId="0" applyNumberFormat="1" applyFont="1" applyBorder="1" applyAlignment="1">
      <alignment horizontal="right"/>
    </xf>
    <xf numFmtId="179" fontId="2" fillId="0" borderId="4" xfId="0" applyNumberFormat="1" applyFont="1" applyBorder="1" applyAlignment="1">
      <alignment horizontal="right"/>
    </xf>
    <xf numFmtId="179" fontId="2" fillId="0" borderId="7" xfId="0" applyNumberFormat="1" applyFont="1" applyBorder="1" applyAlignment="1">
      <alignment horizontal="right"/>
    </xf>
    <xf numFmtId="0" fontId="1" fillId="0" borderId="11" xfId="0" applyFont="1" applyBorder="1" applyAlignment="1">
      <alignment vertical="center"/>
    </xf>
    <xf numFmtId="37" fontId="1" fillId="0" borderId="11" xfId="0" applyNumberFormat="1" applyFont="1" applyBorder="1" applyAlignment="1">
      <alignment horizontal="right"/>
    </xf>
    <xf numFmtId="37" fontId="8" fillId="0" borderId="11" xfId="0" applyNumberFormat="1" applyFont="1" applyBorder="1" applyAlignment="1">
      <alignment horizontal="right"/>
    </xf>
    <xf numFmtId="179" fontId="1" fillId="0" borderId="11" xfId="0" applyNumberFormat="1" applyFont="1" applyBorder="1" applyAlignment="1">
      <alignment horizontal="right"/>
    </xf>
    <xf numFmtId="180" fontId="1" fillId="0" borderId="11" xfId="0" applyNumberFormat="1" applyFont="1" applyBorder="1" applyAlignment="1">
      <alignment horizontal="right"/>
    </xf>
    <xf numFmtId="3" fontId="8" fillId="0" borderId="11" xfId="0" applyNumberFormat="1" applyFont="1" applyBorder="1" applyAlignment="1">
      <alignment horizontal="right"/>
    </xf>
    <xf numFmtId="179" fontId="1" fillId="0" borderId="14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7" fontId="2" fillId="0" borderId="0" xfId="0" applyNumberFormat="1" applyFont="1" applyAlignment="1">
      <alignment vertical="center"/>
    </xf>
    <xf numFmtId="0" fontId="1" fillId="0" borderId="0" xfId="0" applyFont="1" applyAlignment="1" quotePrefix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\EPSS%202026\Lampiran%20Profil%20Kesehatan%20Kab.%20Agam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1"/>
      <sheetName val="2 ok"/>
      <sheetName val="3 ok"/>
      <sheetName val="4 ok"/>
      <sheetName val="5 ok"/>
      <sheetName val="6 ok"/>
      <sheetName val="7 ok"/>
      <sheetName val="8 ok"/>
      <sheetName val="9 ok"/>
      <sheetName val="10 ok"/>
      <sheetName val="11 ok"/>
      <sheetName val="12 ok"/>
      <sheetName val="13 ok"/>
      <sheetName val="14 ok"/>
      <sheetName val="15 ok"/>
      <sheetName val="16 ok"/>
      <sheetName val="17 ok"/>
      <sheetName val="18 ok"/>
      <sheetName val="19 ok"/>
      <sheetName val="20 ok"/>
      <sheetName val="21 ok"/>
      <sheetName val="22 ok"/>
      <sheetName val="23 ok"/>
      <sheetName val=" 24 ok"/>
      <sheetName val=" 25 ok"/>
      <sheetName val="26 ok"/>
      <sheetName val="27 ok"/>
      <sheetName val="28 ok"/>
      <sheetName val="29 ok"/>
      <sheetName val="30 ok"/>
      <sheetName val="31 ok"/>
      <sheetName val="32 ok"/>
      <sheetName val="33 ok"/>
      <sheetName val="34 ok"/>
      <sheetName val="35 ok"/>
      <sheetName val="36 ok"/>
      <sheetName val="37 ok"/>
      <sheetName val="38 ok"/>
      <sheetName val="39 ok"/>
      <sheetName val="40 ok"/>
      <sheetName val="41"/>
      <sheetName val="42 ok"/>
      <sheetName val="43 ok"/>
      <sheetName val="44 ok"/>
      <sheetName val="45 ok"/>
      <sheetName val="46 ok"/>
      <sheetName val="47 ok"/>
      <sheetName val="48 ok"/>
      <sheetName val="49 ok"/>
      <sheetName val="50 ok"/>
      <sheetName val="51 ok"/>
      <sheetName val="52 ok"/>
      <sheetName val="53 ok"/>
      <sheetName val="54 ok"/>
      <sheetName val="55 ok"/>
      <sheetName val="56 ok"/>
      <sheetName val="57 ok"/>
      <sheetName val="58 ok"/>
      <sheetName val="59 ok"/>
      <sheetName val="60 ok"/>
      <sheetName val="61 ok"/>
      <sheetName val="62 ok"/>
      <sheetName val="63 ok"/>
      <sheetName val="64 ok"/>
      <sheetName val="65 ok"/>
      <sheetName val="66 ok"/>
      <sheetName val="67 ok"/>
      <sheetName val="68 ok"/>
      <sheetName val="69 ok"/>
      <sheetName val="70 ok"/>
      <sheetName val="71 ok"/>
      <sheetName val="72 ok"/>
      <sheetName val="73 ok"/>
      <sheetName val="74 ok"/>
      <sheetName val="75 ok"/>
      <sheetName val="76 ok"/>
      <sheetName val="77 ok"/>
      <sheetName val="78 ok"/>
      <sheetName val="79 ok"/>
      <sheetName val="80 ok"/>
      <sheetName val="81 ok"/>
      <sheetName val="82 ok"/>
      <sheetName val="83 ok"/>
      <sheetName val="84 ok"/>
      <sheetName val="85 ok"/>
      <sheetName val="Copy of 85 ok"/>
      <sheetName val="86 ok"/>
      <sheetName val="87 ok"/>
    </sheetNames>
    <sheetDataSet>
      <sheetData sheetId="0"/>
      <sheetData sheetId="1">
        <row r="5">
          <cell r="F5" t="str">
            <v>KABUPATEN AGAM</v>
          </cell>
        </row>
        <row r="6">
          <cell r="F6" t="str">
            <v>TAHUN 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Puskesmas Tiku</v>
          </cell>
        </row>
        <row r="10">
          <cell r="C10" t="str">
            <v>Puskesmas Muaro Putuih</v>
          </cell>
        </row>
        <row r="11">
          <cell r="C11" t="str">
            <v>Puskesmas Manggopoh</v>
          </cell>
        </row>
        <row r="12">
          <cell r="C12" t="str">
            <v>Puskesmas Lubuk Basung</v>
          </cell>
        </row>
        <row r="13">
          <cell r="C13" t="str">
            <v>Puskesmas Bawan</v>
          </cell>
        </row>
        <row r="14">
          <cell r="C14" t="str">
            <v>Puskesmas Batu Kambing</v>
          </cell>
        </row>
        <row r="15">
          <cell r="C15" t="str">
            <v>Puskesmas Pasar Ahad</v>
          </cell>
        </row>
        <row r="16">
          <cell r="C16" t="str">
            <v>Puskesmas Maninjau</v>
          </cell>
        </row>
        <row r="17">
          <cell r="C17" t="str">
            <v>Puskesmas Matur</v>
          </cell>
        </row>
        <row r="18">
          <cell r="C18" t="str">
            <v>Puskesmas IV Koto</v>
          </cell>
        </row>
        <row r="19">
          <cell r="C19" t="str">
            <v>Puskesmas Malalak</v>
          </cell>
        </row>
        <row r="20">
          <cell r="C20" t="str">
            <v>Puskesmas Padang Lua</v>
          </cell>
        </row>
        <row r="21">
          <cell r="C21" t="str">
            <v>Puskesmas Sungai Pua</v>
          </cell>
        </row>
        <row r="22">
          <cell r="C22" t="str">
            <v>Puskesmas Biaro</v>
          </cell>
        </row>
        <row r="23">
          <cell r="C23" t="str">
            <v>Puskesmas Lasi</v>
          </cell>
        </row>
        <row r="24">
          <cell r="C24" t="str">
            <v>Puskesmas Baso</v>
          </cell>
        </row>
        <row r="25">
          <cell r="C25" t="str">
            <v>Puskesmas Padang Tarok</v>
          </cell>
        </row>
        <row r="26">
          <cell r="C26" t="str">
            <v>Puskesmas Pakan Kamis</v>
          </cell>
        </row>
        <row r="27">
          <cell r="C27" t="str">
            <v>Puskesmas kapau</v>
          </cell>
        </row>
        <row r="28">
          <cell r="C28" t="str">
            <v>Puskesmas Magek</v>
          </cell>
        </row>
        <row r="29">
          <cell r="C29" t="str">
            <v>Puskesmas Palembayan</v>
          </cell>
        </row>
        <row r="30">
          <cell r="C30" t="str">
            <v>Puskesmas Koto Alam</v>
          </cell>
        </row>
        <row r="31">
          <cell r="C31" t="str">
            <v>Puskesmas Palupuh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2">
          <cell r="D12">
            <v>138</v>
          </cell>
        </row>
        <row r="12">
          <cell r="G12">
            <v>127</v>
          </cell>
        </row>
        <row r="13">
          <cell r="D13">
            <v>85</v>
          </cell>
        </row>
        <row r="13">
          <cell r="G13">
            <v>66</v>
          </cell>
        </row>
        <row r="14">
          <cell r="D14">
            <v>224</v>
          </cell>
        </row>
        <row r="14">
          <cell r="G14">
            <v>218</v>
          </cell>
        </row>
        <row r="15">
          <cell r="D15">
            <v>319</v>
          </cell>
        </row>
        <row r="15">
          <cell r="G15">
            <v>276</v>
          </cell>
        </row>
        <row r="16">
          <cell r="D16">
            <v>141</v>
          </cell>
        </row>
        <row r="16">
          <cell r="G16">
            <v>154</v>
          </cell>
        </row>
        <row r="17">
          <cell r="D17">
            <v>57</v>
          </cell>
        </row>
        <row r="17">
          <cell r="G17">
            <v>68</v>
          </cell>
        </row>
        <row r="18">
          <cell r="D18">
            <v>95</v>
          </cell>
        </row>
        <row r="18">
          <cell r="G18">
            <v>106</v>
          </cell>
        </row>
        <row r="19">
          <cell r="D19">
            <v>103</v>
          </cell>
        </row>
        <row r="19">
          <cell r="G19">
            <v>84</v>
          </cell>
        </row>
        <row r="20">
          <cell r="D20">
            <v>117</v>
          </cell>
        </row>
        <row r="20">
          <cell r="G20">
            <v>108</v>
          </cell>
        </row>
        <row r="21">
          <cell r="D21">
            <v>126</v>
          </cell>
        </row>
        <row r="21">
          <cell r="G21">
            <v>134</v>
          </cell>
        </row>
        <row r="22">
          <cell r="D22">
            <v>36</v>
          </cell>
        </row>
        <row r="22">
          <cell r="G22">
            <v>56</v>
          </cell>
        </row>
        <row r="23">
          <cell r="D23">
            <v>196</v>
          </cell>
        </row>
        <row r="23">
          <cell r="G23">
            <v>201</v>
          </cell>
        </row>
        <row r="24">
          <cell r="D24">
            <v>168</v>
          </cell>
        </row>
        <row r="24">
          <cell r="G24">
            <v>126</v>
          </cell>
        </row>
        <row r="25">
          <cell r="D25">
            <v>291</v>
          </cell>
        </row>
        <row r="25">
          <cell r="G25">
            <v>234</v>
          </cell>
        </row>
        <row r="26">
          <cell r="D26">
            <v>141</v>
          </cell>
        </row>
        <row r="26">
          <cell r="G26">
            <v>122</v>
          </cell>
        </row>
        <row r="27">
          <cell r="D27">
            <v>105</v>
          </cell>
        </row>
        <row r="27">
          <cell r="G27">
            <v>97</v>
          </cell>
        </row>
        <row r="28">
          <cell r="D28">
            <v>93</v>
          </cell>
        </row>
        <row r="28">
          <cell r="G28">
            <v>60</v>
          </cell>
        </row>
        <row r="29">
          <cell r="D29">
            <v>127</v>
          </cell>
        </row>
        <row r="29">
          <cell r="G29">
            <v>110</v>
          </cell>
        </row>
        <row r="30">
          <cell r="D30">
            <v>67</v>
          </cell>
        </row>
        <row r="30">
          <cell r="G30">
            <v>58</v>
          </cell>
        </row>
        <row r="31">
          <cell r="D31">
            <v>107</v>
          </cell>
        </row>
        <row r="31">
          <cell r="G31">
            <v>105</v>
          </cell>
        </row>
        <row r="32">
          <cell r="D32">
            <v>45</v>
          </cell>
        </row>
        <row r="32">
          <cell r="G32">
            <v>53</v>
          </cell>
        </row>
        <row r="33">
          <cell r="D33">
            <v>174</v>
          </cell>
        </row>
        <row r="33">
          <cell r="G33">
            <v>169</v>
          </cell>
        </row>
        <row r="34">
          <cell r="D34">
            <v>66</v>
          </cell>
        </row>
        <row r="34">
          <cell r="G34">
            <v>58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Z1000"/>
  <sheetViews>
    <sheetView tabSelected="1" workbookViewId="0">
      <pane ySplit="10" topLeftCell="A11" activePane="bottomLeft" state="frozen"/>
      <selection/>
      <selection pane="bottomLeft" activeCell="H13" sqref="H13"/>
    </sheetView>
  </sheetViews>
  <sheetFormatPr defaultColWidth="14.4259259259259" defaultRowHeight="15" customHeight="1"/>
  <cols>
    <col min="1" max="1" width="5.57407407407407" style="1" customWidth="1"/>
    <col min="2" max="2" width="21.5740740740741" style="1" customWidth="1"/>
    <col min="3" max="3" width="29.712962962963" style="1" customWidth="1"/>
    <col min="4" max="4" width="11.712962962963" style="1" customWidth="1"/>
    <col min="5" max="5" width="9.57407407407407" style="1" customWidth="1"/>
    <col min="6" max="6" width="12.1388888888889" style="1" customWidth="1"/>
    <col min="7" max="7" width="11.4259259259259" style="1" customWidth="1"/>
    <col min="8" max="8" width="9.57407407407407" style="1" customWidth="1"/>
    <col min="9" max="9" width="11.4259259259259" style="1" customWidth="1"/>
    <col min="10" max="10" width="9.57407407407407" style="1" customWidth="1"/>
    <col min="11" max="11" width="11.712962962963" style="1" customWidth="1"/>
    <col min="12" max="12" width="9.57407407407407" style="1" customWidth="1"/>
    <col min="13" max="13" width="11.4259259259259" style="1" customWidth="1"/>
    <col min="14" max="14" width="9.57407407407407" style="1" customWidth="1"/>
    <col min="15" max="15" width="11.4259259259259" style="1" customWidth="1"/>
    <col min="16" max="16" width="9.57407407407407" style="1" customWidth="1"/>
    <col min="17" max="17" width="11.4259259259259" style="1" customWidth="1"/>
    <col min="18" max="18" width="9.57407407407407" style="1" customWidth="1"/>
    <col min="19" max="19" width="11.4259259259259" style="1" customWidth="1"/>
    <col min="20" max="20" width="9.57407407407407" style="1" customWidth="1"/>
    <col min="21" max="21" width="11.4259259259259" style="1" customWidth="1"/>
    <col min="22" max="22" width="9.57407407407407" style="1" customWidth="1"/>
    <col min="23" max="23" width="11.4259259259259" style="1" customWidth="1"/>
    <col min="24" max="24" width="9.57407407407407" style="1" customWidth="1"/>
    <col min="25" max="26" width="9.28703703703704" style="1" customWidth="1"/>
    <col min="27" max="16384" width="14.4259259259259" style="1"/>
  </cols>
  <sheetData>
    <row r="1" ht="15.6" spans="1:26">
      <c r="A1" s="52" t="s">
        <v>0</v>
      </c>
      <c r="B1" s="3"/>
      <c r="C1" s="3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 spans="1:2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</row>
    <row r="4" ht="16.8" spans="1:26">
      <c r="A4" s="4" t="str">
        <f>'[1]1'!$F$5</f>
        <v>KABUPATEN AGAM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/>
      <c r="Z4" s="5"/>
    </row>
    <row r="5" ht="16.8" spans="1:26">
      <c r="A5" s="4" t="str">
        <f>'[1]1'!$F$6</f>
        <v>TAHUN 2024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/>
      <c r="Z5" s="5"/>
    </row>
    <row r="6" ht="15.75" spans="1:2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3"/>
      <c r="Z6" s="3"/>
    </row>
    <row r="7" ht="21.75" customHeight="1" spans="1:26">
      <c r="A7" s="7" t="s">
        <v>3</v>
      </c>
      <c r="B7" s="7" t="s">
        <v>4</v>
      </c>
      <c r="C7" s="7" t="s">
        <v>5</v>
      </c>
      <c r="D7" s="8" t="s">
        <v>6</v>
      </c>
      <c r="E7" s="9"/>
      <c r="F7" s="10"/>
      <c r="G7" s="11" t="s">
        <v>7</v>
      </c>
      <c r="H7" s="12"/>
      <c r="I7" s="12"/>
      <c r="J7" s="12"/>
      <c r="K7" s="12"/>
      <c r="L7" s="13"/>
      <c r="M7" s="11" t="s">
        <v>8</v>
      </c>
      <c r="N7" s="12"/>
      <c r="O7" s="12"/>
      <c r="P7" s="12"/>
      <c r="Q7" s="12"/>
      <c r="R7" s="13"/>
      <c r="S7" s="11" t="s">
        <v>9</v>
      </c>
      <c r="T7" s="12"/>
      <c r="U7" s="12"/>
      <c r="V7" s="12"/>
      <c r="W7" s="12"/>
      <c r="X7" s="13"/>
      <c r="Y7" s="3"/>
      <c r="Z7" s="3"/>
    </row>
    <row r="8" ht="21.75" customHeight="1" spans="1:26">
      <c r="A8" s="14"/>
      <c r="B8" s="14"/>
      <c r="C8" s="14"/>
      <c r="D8" s="15"/>
      <c r="E8" s="12"/>
      <c r="F8" s="13"/>
      <c r="G8" s="16" t="s">
        <v>10</v>
      </c>
      <c r="H8" s="17"/>
      <c r="I8" s="16" t="s">
        <v>11</v>
      </c>
      <c r="J8" s="17"/>
      <c r="K8" s="16" t="s">
        <v>12</v>
      </c>
      <c r="L8" s="17"/>
      <c r="M8" s="16" t="s">
        <v>10</v>
      </c>
      <c r="N8" s="17"/>
      <c r="O8" s="16" t="s">
        <v>11</v>
      </c>
      <c r="P8" s="17"/>
      <c r="Q8" s="16" t="s">
        <v>12</v>
      </c>
      <c r="R8" s="17"/>
      <c r="S8" s="16" t="s">
        <v>10</v>
      </c>
      <c r="T8" s="17"/>
      <c r="U8" s="16" t="s">
        <v>11</v>
      </c>
      <c r="V8" s="17"/>
      <c r="W8" s="16" t="s">
        <v>12</v>
      </c>
      <c r="X8" s="17"/>
      <c r="Y8" s="3"/>
      <c r="Z8" s="3"/>
    </row>
    <row r="9" ht="19.5" customHeight="1" spans="1:26">
      <c r="A9" s="18"/>
      <c r="B9" s="18"/>
      <c r="C9" s="18"/>
      <c r="D9" s="19" t="s">
        <v>10</v>
      </c>
      <c r="E9" s="19" t="s">
        <v>11</v>
      </c>
      <c r="F9" s="20" t="s">
        <v>12</v>
      </c>
      <c r="G9" s="21" t="s">
        <v>13</v>
      </c>
      <c r="H9" s="22" t="s">
        <v>14</v>
      </c>
      <c r="I9" s="21" t="s">
        <v>13</v>
      </c>
      <c r="J9" s="22" t="s">
        <v>14</v>
      </c>
      <c r="K9" s="21" t="s">
        <v>13</v>
      </c>
      <c r="L9" s="22" t="s">
        <v>14</v>
      </c>
      <c r="M9" s="21" t="s">
        <v>13</v>
      </c>
      <c r="N9" s="22" t="s">
        <v>14</v>
      </c>
      <c r="O9" s="21" t="s">
        <v>13</v>
      </c>
      <c r="P9" s="23" t="s">
        <v>14</v>
      </c>
      <c r="Q9" s="21" t="s">
        <v>13</v>
      </c>
      <c r="R9" s="22" t="s">
        <v>14</v>
      </c>
      <c r="S9" s="21" t="s">
        <v>13</v>
      </c>
      <c r="T9" s="22" t="s">
        <v>14</v>
      </c>
      <c r="U9" s="21" t="s">
        <v>13</v>
      </c>
      <c r="V9" s="23" t="s">
        <v>14</v>
      </c>
      <c r="W9" s="21" t="s">
        <v>13</v>
      </c>
      <c r="X9" s="22" t="s">
        <v>14</v>
      </c>
      <c r="Y9" s="3"/>
      <c r="Z9" s="3"/>
    </row>
    <row r="10" spans="1:26">
      <c r="A10" s="24">
        <v>1</v>
      </c>
      <c r="B10" s="24">
        <v>2</v>
      </c>
      <c r="C10" s="24">
        <v>3</v>
      </c>
      <c r="D10" s="24">
        <v>4</v>
      </c>
      <c r="E10" s="24">
        <v>5</v>
      </c>
      <c r="F10" s="24">
        <v>6</v>
      </c>
      <c r="G10" s="24">
        <v>7</v>
      </c>
      <c r="H10" s="24">
        <v>8</v>
      </c>
      <c r="I10" s="24">
        <v>9</v>
      </c>
      <c r="J10" s="24">
        <v>10</v>
      </c>
      <c r="K10" s="25">
        <v>11</v>
      </c>
      <c r="L10" s="25">
        <v>12</v>
      </c>
      <c r="M10" s="24">
        <v>13</v>
      </c>
      <c r="N10" s="24">
        <v>14</v>
      </c>
      <c r="O10" s="24">
        <v>15</v>
      </c>
      <c r="P10" s="24">
        <v>16</v>
      </c>
      <c r="Q10" s="24">
        <v>17</v>
      </c>
      <c r="R10" s="24">
        <v>18</v>
      </c>
      <c r="S10" s="24">
        <v>19</v>
      </c>
      <c r="T10" s="24">
        <v>20</v>
      </c>
      <c r="U10" s="24">
        <v>21</v>
      </c>
      <c r="V10" s="24">
        <v>22</v>
      </c>
      <c r="W10" s="24">
        <v>23</v>
      </c>
      <c r="X10" s="24">
        <v>24</v>
      </c>
      <c r="Y10" s="3"/>
      <c r="Z10" s="3"/>
    </row>
    <row r="11" ht="19.5" customHeight="1" spans="1:26">
      <c r="A11" s="26">
        <v>1</v>
      </c>
      <c r="B11" s="27" t="s">
        <v>15</v>
      </c>
      <c r="C11" s="28" t="str">
        <f>'[1]9 ok'!C9</f>
        <v>Puskesmas Tiku</v>
      </c>
      <c r="D11" s="29">
        <f>'[1]21 ok'!D12</f>
        <v>138</v>
      </c>
      <c r="E11" s="29">
        <f>'[1]21 ok'!G12</f>
        <v>127</v>
      </c>
      <c r="F11" s="30">
        <f t="shared" ref="F11:F33" si="0">SUM(D11:E11)</f>
        <v>265</v>
      </c>
      <c r="G11" s="31">
        <v>124.55</v>
      </c>
      <c r="H11" s="32">
        <f t="shared" ref="H11:H34" si="1">G11/D11*100</f>
        <v>90.2536231884058</v>
      </c>
      <c r="I11" s="29">
        <v>140.45</v>
      </c>
      <c r="J11" s="33">
        <f t="shared" ref="J11:J34" si="2">I11/E11*100</f>
        <v>110.590551181102</v>
      </c>
      <c r="K11" s="30">
        <v>265</v>
      </c>
      <c r="L11" s="34">
        <f t="shared" ref="L11:L34" si="3">K11/F11*100</f>
        <v>100</v>
      </c>
      <c r="M11" s="29">
        <v>3.29</v>
      </c>
      <c r="N11" s="32">
        <f t="shared" ref="N11:R11" si="4">M11/G11*100</f>
        <v>2.64150943396226</v>
      </c>
      <c r="O11" s="29">
        <v>3.71</v>
      </c>
      <c r="P11" s="32">
        <f t="shared" si="4"/>
        <v>2.64150943396226</v>
      </c>
      <c r="Q11" s="35">
        <v>7</v>
      </c>
      <c r="R11" s="36">
        <f t="shared" si="4"/>
        <v>2.64150943396226</v>
      </c>
      <c r="S11" s="29">
        <v>0</v>
      </c>
      <c r="T11" s="32">
        <f t="shared" ref="T11:T34" si="5">S11/D11*100</f>
        <v>0</v>
      </c>
      <c r="U11" s="29">
        <v>0</v>
      </c>
      <c r="V11" s="32">
        <f t="shared" ref="V11:V34" si="6">U11/E11*100</f>
        <v>0</v>
      </c>
      <c r="W11" s="29">
        <f t="shared" ref="W11:W34" si="7">S11+U11</f>
        <v>0</v>
      </c>
      <c r="X11" s="37">
        <f t="shared" ref="X11:X34" si="8">W11/F11*100</f>
        <v>0</v>
      </c>
      <c r="Y11" s="3"/>
      <c r="Z11" s="3"/>
    </row>
    <row r="12" ht="19.5" customHeight="1" spans="1:26">
      <c r="A12" s="26">
        <v>2</v>
      </c>
      <c r="B12" s="27"/>
      <c r="C12" s="28" t="str">
        <f>'[1]9 ok'!C10</f>
        <v>Puskesmas Muaro Putuih</v>
      </c>
      <c r="D12" s="29">
        <f>'[1]21 ok'!D13</f>
        <v>85</v>
      </c>
      <c r="E12" s="29">
        <f>'[1]21 ok'!G13</f>
        <v>66</v>
      </c>
      <c r="F12" s="30">
        <f t="shared" si="0"/>
        <v>151</v>
      </c>
      <c r="G12" s="31">
        <v>70.97</v>
      </c>
      <c r="H12" s="32">
        <f t="shared" si="1"/>
        <v>83.4941176470588</v>
      </c>
      <c r="I12" s="29">
        <v>80.03</v>
      </c>
      <c r="J12" s="33">
        <f t="shared" si="2"/>
        <v>121.257575757576</v>
      </c>
      <c r="K12" s="30">
        <v>151</v>
      </c>
      <c r="L12" s="34">
        <f t="shared" si="3"/>
        <v>100</v>
      </c>
      <c r="M12" s="29">
        <v>1.88</v>
      </c>
      <c r="N12" s="32">
        <f t="shared" ref="N12:R12" si="9">M12/G12*100</f>
        <v>2.64900662251656</v>
      </c>
      <c r="O12" s="29">
        <v>2.12</v>
      </c>
      <c r="P12" s="32">
        <f t="shared" si="9"/>
        <v>2.64900662251656</v>
      </c>
      <c r="Q12" s="35">
        <v>4</v>
      </c>
      <c r="R12" s="36">
        <f t="shared" si="9"/>
        <v>2.64900662251656</v>
      </c>
      <c r="S12" s="29">
        <v>0</v>
      </c>
      <c r="T12" s="32">
        <f t="shared" si="5"/>
        <v>0</v>
      </c>
      <c r="U12" s="29">
        <v>0</v>
      </c>
      <c r="V12" s="32">
        <f t="shared" si="6"/>
        <v>0</v>
      </c>
      <c r="W12" s="29">
        <f t="shared" si="7"/>
        <v>0</v>
      </c>
      <c r="X12" s="38">
        <f t="shared" si="8"/>
        <v>0</v>
      </c>
      <c r="Y12" s="3"/>
      <c r="Z12" s="3"/>
    </row>
    <row r="13" ht="19.5" customHeight="1" spans="1:26">
      <c r="A13" s="26">
        <v>3</v>
      </c>
      <c r="B13" s="27" t="s">
        <v>16</v>
      </c>
      <c r="C13" s="28" t="str">
        <f>'[1]9 ok'!C11</f>
        <v>Puskesmas Manggopoh</v>
      </c>
      <c r="D13" s="29">
        <f>'[1]21 ok'!D14</f>
        <v>224</v>
      </c>
      <c r="E13" s="29">
        <f>'[1]21 ok'!G14</f>
        <v>218</v>
      </c>
      <c r="F13" s="30">
        <f t="shared" si="0"/>
        <v>442</v>
      </c>
      <c r="G13" s="31">
        <v>207.74</v>
      </c>
      <c r="H13" s="32">
        <f t="shared" si="1"/>
        <v>92.7410714285714</v>
      </c>
      <c r="I13" s="29">
        <v>234.26</v>
      </c>
      <c r="J13" s="33">
        <f t="shared" si="2"/>
        <v>107.45871559633</v>
      </c>
      <c r="K13" s="30">
        <v>442</v>
      </c>
      <c r="L13" s="34">
        <f t="shared" si="3"/>
        <v>100</v>
      </c>
      <c r="M13" s="29">
        <v>12.69</v>
      </c>
      <c r="N13" s="32">
        <f t="shared" ref="N13:R13" si="10">M13/G13*100</f>
        <v>6.10859728506787</v>
      </c>
      <c r="O13" s="29">
        <v>14.31</v>
      </c>
      <c r="P13" s="32">
        <f t="shared" si="10"/>
        <v>6.10859728506787</v>
      </c>
      <c r="Q13" s="35">
        <v>27</v>
      </c>
      <c r="R13" s="36">
        <f t="shared" si="10"/>
        <v>6.10859728506787</v>
      </c>
      <c r="S13" s="29">
        <v>0</v>
      </c>
      <c r="T13" s="32">
        <f t="shared" si="5"/>
        <v>0</v>
      </c>
      <c r="U13" s="29">
        <v>0</v>
      </c>
      <c r="V13" s="32">
        <f t="shared" si="6"/>
        <v>0</v>
      </c>
      <c r="W13" s="29">
        <f t="shared" si="7"/>
        <v>0</v>
      </c>
      <c r="X13" s="38">
        <f t="shared" si="8"/>
        <v>0</v>
      </c>
      <c r="Y13" s="3"/>
      <c r="Z13" s="3"/>
    </row>
    <row r="14" ht="19.5" customHeight="1" spans="1:26">
      <c r="A14" s="26">
        <v>4</v>
      </c>
      <c r="B14" s="27"/>
      <c r="C14" s="28" t="str">
        <f>'[1]9 ok'!C12</f>
        <v>Puskesmas Lubuk Basung</v>
      </c>
      <c r="D14" s="29">
        <f>'[1]21 ok'!D15</f>
        <v>319</v>
      </c>
      <c r="E14" s="29">
        <f>'[1]21 ok'!G15</f>
        <v>276</v>
      </c>
      <c r="F14" s="30">
        <f t="shared" si="0"/>
        <v>595</v>
      </c>
      <c r="G14" s="31">
        <v>279.65</v>
      </c>
      <c r="H14" s="32">
        <f t="shared" si="1"/>
        <v>87.6645768025078</v>
      </c>
      <c r="I14" s="29">
        <v>315.35</v>
      </c>
      <c r="J14" s="33">
        <f t="shared" si="2"/>
        <v>114.257246376812</v>
      </c>
      <c r="K14" s="30">
        <v>595</v>
      </c>
      <c r="L14" s="34">
        <f t="shared" si="3"/>
        <v>100</v>
      </c>
      <c r="M14" s="29">
        <v>15.51</v>
      </c>
      <c r="N14" s="32">
        <f t="shared" ref="N14:R14" si="11">M14/G14*100</f>
        <v>5.54621848739496</v>
      </c>
      <c r="O14" s="29">
        <v>17.49</v>
      </c>
      <c r="P14" s="32">
        <f t="shared" si="11"/>
        <v>5.54621848739496</v>
      </c>
      <c r="Q14" s="35">
        <v>33</v>
      </c>
      <c r="R14" s="36">
        <f t="shared" si="11"/>
        <v>5.54621848739496</v>
      </c>
      <c r="S14" s="29">
        <v>0</v>
      </c>
      <c r="T14" s="32">
        <f t="shared" si="5"/>
        <v>0</v>
      </c>
      <c r="U14" s="29">
        <v>0</v>
      </c>
      <c r="V14" s="32">
        <f t="shared" si="6"/>
        <v>0</v>
      </c>
      <c r="W14" s="29">
        <f t="shared" si="7"/>
        <v>0</v>
      </c>
      <c r="X14" s="38">
        <f t="shared" si="8"/>
        <v>0</v>
      </c>
      <c r="Y14" s="3"/>
      <c r="Z14" s="3"/>
    </row>
    <row r="15" ht="19.5" customHeight="1" spans="1:26">
      <c r="A15" s="26">
        <v>5</v>
      </c>
      <c r="B15" s="27" t="s">
        <v>17</v>
      </c>
      <c r="C15" s="28" t="str">
        <f>'[1]9 ok'!C13</f>
        <v>Puskesmas Bawan</v>
      </c>
      <c r="D15" s="29">
        <f>'[1]21 ok'!D16</f>
        <v>141</v>
      </c>
      <c r="E15" s="29">
        <f>'[1]21 ok'!G16</f>
        <v>154</v>
      </c>
      <c r="F15" s="30">
        <f t="shared" si="0"/>
        <v>295</v>
      </c>
      <c r="G15" s="31">
        <v>138.65</v>
      </c>
      <c r="H15" s="32">
        <f t="shared" si="1"/>
        <v>98.3333333333333</v>
      </c>
      <c r="I15" s="29">
        <v>156.35</v>
      </c>
      <c r="J15" s="33">
        <f t="shared" si="2"/>
        <v>101.525974025974</v>
      </c>
      <c r="K15" s="30">
        <v>295</v>
      </c>
      <c r="L15" s="34">
        <f t="shared" si="3"/>
        <v>100</v>
      </c>
      <c r="M15" s="29">
        <v>7.05</v>
      </c>
      <c r="N15" s="32">
        <f t="shared" ref="N15:R15" si="12">M15/G15*100</f>
        <v>5.08474576271186</v>
      </c>
      <c r="O15" s="29">
        <v>7.95</v>
      </c>
      <c r="P15" s="32">
        <f t="shared" si="12"/>
        <v>5.08474576271187</v>
      </c>
      <c r="Q15" s="35">
        <v>15</v>
      </c>
      <c r="R15" s="36">
        <f t="shared" si="12"/>
        <v>5.08474576271187</v>
      </c>
      <c r="S15" s="29">
        <v>0</v>
      </c>
      <c r="T15" s="32">
        <f t="shared" si="5"/>
        <v>0</v>
      </c>
      <c r="U15" s="29">
        <v>0</v>
      </c>
      <c r="V15" s="32">
        <f t="shared" si="6"/>
        <v>0</v>
      </c>
      <c r="W15" s="29">
        <f t="shared" si="7"/>
        <v>0</v>
      </c>
      <c r="X15" s="38">
        <f t="shared" si="8"/>
        <v>0</v>
      </c>
      <c r="Y15" s="3"/>
      <c r="Z15" s="3"/>
    </row>
    <row r="16" ht="19.5" customHeight="1" spans="1:26">
      <c r="A16" s="26">
        <v>6</v>
      </c>
      <c r="B16" s="27"/>
      <c r="C16" s="28" t="str">
        <f>'[1]9 ok'!C14</f>
        <v>Puskesmas Batu Kambing</v>
      </c>
      <c r="D16" s="29">
        <f>'[1]21 ok'!D17</f>
        <v>57</v>
      </c>
      <c r="E16" s="29">
        <f>'[1]21 ok'!G17</f>
        <v>68</v>
      </c>
      <c r="F16" s="30">
        <f t="shared" si="0"/>
        <v>125</v>
      </c>
      <c r="G16" s="31">
        <v>58.75</v>
      </c>
      <c r="H16" s="32">
        <f t="shared" si="1"/>
        <v>103.070175438596</v>
      </c>
      <c r="I16" s="29">
        <v>66.25</v>
      </c>
      <c r="J16" s="33">
        <f t="shared" si="2"/>
        <v>97.4264705882353</v>
      </c>
      <c r="K16" s="30">
        <v>125</v>
      </c>
      <c r="L16" s="34">
        <f t="shared" si="3"/>
        <v>100</v>
      </c>
      <c r="M16" s="29">
        <v>3.76</v>
      </c>
      <c r="N16" s="32">
        <f t="shared" ref="N16:R16" si="13">M16/G16*100</f>
        <v>6.4</v>
      </c>
      <c r="O16" s="29">
        <v>4.24</v>
      </c>
      <c r="P16" s="32">
        <f t="shared" si="13"/>
        <v>6.4</v>
      </c>
      <c r="Q16" s="35">
        <v>8</v>
      </c>
      <c r="R16" s="36">
        <f t="shared" si="13"/>
        <v>6.4</v>
      </c>
      <c r="S16" s="29">
        <v>0</v>
      </c>
      <c r="T16" s="32">
        <f t="shared" si="5"/>
        <v>0</v>
      </c>
      <c r="U16" s="29">
        <v>0</v>
      </c>
      <c r="V16" s="32">
        <f t="shared" si="6"/>
        <v>0</v>
      </c>
      <c r="W16" s="29">
        <f t="shared" si="7"/>
        <v>0</v>
      </c>
      <c r="X16" s="38">
        <f t="shared" si="8"/>
        <v>0</v>
      </c>
      <c r="Y16" s="3"/>
      <c r="Z16" s="3"/>
    </row>
    <row r="17" ht="19.5" customHeight="1" spans="1:26">
      <c r="A17" s="26">
        <v>7</v>
      </c>
      <c r="B17" s="27" t="s">
        <v>18</v>
      </c>
      <c r="C17" s="28" t="str">
        <f>'[1]9 ok'!C15</f>
        <v>Puskesmas Pasar Ahad</v>
      </c>
      <c r="D17" s="29">
        <f>'[1]21 ok'!D18</f>
        <v>95</v>
      </c>
      <c r="E17" s="29">
        <f>'[1]21 ok'!G18</f>
        <v>106</v>
      </c>
      <c r="F17" s="30">
        <f t="shared" si="0"/>
        <v>201</v>
      </c>
      <c r="G17" s="31">
        <v>94.47</v>
      </c>
      <c r="H17" s="32">
        <f t="shared" si="1"/>
        <v>99.4421052631579</v>
      </c>
      <c r="I17" s="29">
        <v>106.53</v>
      </c>
      <c r="J17" s="33">
        <f t="shared" si="2"/>
        <v>100.5</v>
      </c>
      <c r="K17" s="30">
        <v>201</v>
      </c>
      <c r="L17" s="34">
        <f t="shared" si="3"/>
        <v>100</v>
      </c>
      <c r="M17" s="29">
        <v>5.64</v>
      </c>
      <c r="N17" s="32">
        <f t="shared" ref="N17:R17" si="14">M17/G17*100</f>
        <v>5.97014925373134</v>
      </c>
      <c r="O17" s="29">
        <v>6.36</v>
      </c>
      <c r="P17" s="32">
        <f t="shared" si="14"/>
        <v>5.97014925373134</v>
      </c>
      <c r="Q17" s="35">
        <v>12</v>
      </c>
      <c r="R17" s="36">
        <f t="shared" si="14"/>
        <v>5.97014925373134</v>
      </c>
      <c r="S17" s="29">
        <v>0</v>
      </c>
      <c r="T17" s="32">
        <f t="shared" si="5"/>
        <v>0</v>
      </c>
      <c r="U17" s="29">
        <v>0</v>
      </c>
      <c r="V17" s="32">
        <f t="shared" si="6"/>
        <v>0</v>
      </c>
      <c r="W17" s="29">
        <f t="shared" si="7"/>
        <v>0</v>
      </c>
      <c r="X17" s="38">
        <f t="shared" si="8"/>
        <v>0</v>
      </c>
      <c r="Y17" s="3"/>
      <c r="Z17" s="3"/>
    </row>
    <row r="18" ht="19.5" customHeight="1" spans="1:26">
      <c r="A18" s="26">
        <v>8</v>
      </c>
      <c r="B18" s="27"/>
      <c r="C18" s="28" t="str">
        <f>'[1]9 ok'!C16</f>
        <v>Puskesmas Maninjau</v>
      </c>
      <c r="D18" s="29">
        <f>'[1]21 ok'!D19</f>
        <v>103</v>
      </c>
      <c r="E18" s="29">
        <f>'[1]21 ok'!G19</f>
        <v>84</v>
      </c>
      <c r="F18" s="30">
        <f t="shared" si="0"/>
        <v>187</v>
      </c>
      <c r="G18" s="31">
        <v>87.89</v>
      </c>
      <c r="H18" s="32">
        <f t="shared" si="1"/>
        <v>85.3300970873786</v>
      </c>
      <c r="I18" s="29">
        <v>99.11</v>
      </c>
      <c r="J18" s="33">
        <f t="shared" si="2"/>
        <v>117.988095238095</v>
      </c>
      <c r="K18" s="30">
        <v>187</v>
      </c>
      <c r="L18" s="34">
        <f t="shared" si="3"/>
        <v>100</v>
      </c>
      <c r="M18" s="29">
        <v>4.23</v>
      </c>
      <c r="N18" s="32">
        <f t="shared" ref="N18:R18" si="15">M18/G18*100</f>
        <v>4.81283422459893</v>
      </c>
      <c r="O18" s="29">
        <v>4.77</v>
      </c>
      <c r="P18" s="32">
        <f t="shared" si="15"/>
        <v>4.81283422459893</v>
      </c>
      <c r="Q18" s="35">
        <v>9</v>
      </c>
      <c r="R18" s="36">
        <f t="shared" si="15"/>
        <v>4.81283422459893</v>
      </c>
      <c r="S18" s="29">
        <v>0</v>
      </c>
      <c r="T18" s="32">
        <f t="shared" si="5"/>
        <v>0</v>
      </c>
      <c r="U18" s="29">
        <v>0</v>
      </c>
      <c r="V18" s="32">
        <f t="shared" si="6"/>
        <v>0</v>
      </c>
      <c r="W18" s="29">
        <f t="shared" si="7"/>
        <v>0</v>
      </c>
      <c r="X18" s="38">
        <f t="shared" si="8"/>
        <v>0</v>
      </c>
      <c r="Y18" s="3"/>
      <c r="Z18" s="3"/>
    </row>
    <row r="19" ht="19.5" customHeight="1" spans="1:26">
      <c r="A19" s="26">
        <v>9</v>
      </c>
      <c r="B19" s="27" t="s">
        <v>19</v>
      </c>
      <c r="C19" s="28" t="str">
        <f>'[1]9 ok'!C17</f>
        <v>Puskesmas Matur</v>
      </c>
      <c r="D19" s="29">
        <f>'[1]21 ok'!D20</f>
        <v>117</v>
      </c>
      <c r="E19" s="29">
        <f>'[1]21 ok'!G20</f>
        <v>108</v>
      </c>
      <c r="F19" s="30">
        <f t="shared" si="0"/>
        <v>225</v>
      </c>
      <c r="G19" s="31">
        <v>105.75</v>
      </c>
      <c r="H19" s="32">
        <f t="shared" si="1"/>
        <v>90.3846153846154</v>
      </c>
      <c r="I19" s="29">
        <v>119.25</v>
      </c>
      <c r="J19" s="33">
        <f t="shared" si="2"/>
        <v>110.416666666667</v>
      </c>
      <c r="K19" s="30">
        <v>225</v>
      </c>
      <c r="L19" s="34">
        <f t="shared" si="3"/>
        <v>100</v>
      </c>
      <c r="M19" s="29">
        <v>2.82</v>
      </c>
      <c r="N19" s="32">
        <f t="shared" ref="N19:R19" si="16">M19/G19*100</f>
        <v>2.66666666666667</v>
      </c>
      <c r="O19" s="29">
        <v>3.18</v>
      </c>
      <c r="P19" s="32">
        <f t="shared" si="16"/>
        <v>2.66666666666667</v>
      </c>
      <c r="Q19" s="35">
        <v>6</v>
      </c>
      <c r="R19" s="36">
        <f t="shared" si="16"/>
        <v>2.66666666666667</v>
      </c>
      <c r="S19" s="29">
        <v>0</v>
      </c>
      <c r="T19" s="32">
        <f t="shared" si="5"/>
        <v>0</v>
      </c>
      <c r="U19" s="29">
        <v>0</v>
      </c>
      <c r="V19" s="32">
        <f t="shared" si="6"/>
        <v>0</v>
      </c>
      <c r="W19" s="29">
        <f t="shared" si="7"/>
        <v>0</v>
      </c>
      <c r="X19" s="38">
        <f t="shared" si="8"/>
        <v>0</v>
      </c>
      <c r="Y19" s="3"/>
      <c r="Z19" s="3"/>
    </row>
    <row r="20" ht="19.5" customHeight="1" spans="1:26">
      <c r="A20" s="26">
        <v>10</v>
      </c>
      <c r="B20" s="27" t="s">
        <v>20</v>
      </c>
      <c r="C20" s="28" t="str">
        <f>'[1]9 ok'!C18</f>
        <v>Puskesmas IV Koto</v>
      </c>
      <c r="D20" s="29">
        <f>'[1]21 ok'!D21</f>
        <v>126</v>
      </c>
      <c r="E20" s="29">
        <f>'[1]21 ok'!G21</f>
        <v>134</v>
      </c>
      <c r="F20" s="30">
        <f t="shared" si="0"/>
        <v>260</v>
      </c>
      <c r="G20" s="31">
        <v>122.2</v>
      </c>
      <c r="H20" s="32">
        <f t="shared" si="1"/>
        <v>96.984126984127</v>
      </c>
      <c r="I20" s="29">
        <v>137.8</v>
      </c>
      <c r="J20" s="33">
        <f t="shared" si="2"/>
        <v>102.835820895522</v>
      </c>
      <c r="K20" s="30">
        <v>260</v>
      </c>
      <c r="L20" s="34">
        <f t="shared" si="3"/>
        <v>100</v>
      </c>
      <c r="M20" s="29">
        <v>7.99</v>
      </c>
      <c r="N20" s="32">
        <f t="shared" ref="N20:R20" si="17">M20/G20*100</f>
        <v>6.53846153846154</v>
      </c>
      <c r="O20" s="29">
        <v>9.01</v>
      </c>
      <c r="P20" s="32">
        <f t="shared" si="17"/>
        <v>6.53846153846154</v>
      </c>
      <c r="Q20" s="35">
        <v>17</v>
      </c>
      <c r="R20" s="36">
        <f t="shared" si="17"/>
        <v>6.53846153846154</v>
      </c>
      <c r="S20" s="29">
        <v>0</v>
      </c>
      <c r="T20" s="32">
        <f t="shared" si="5"/>
        <v>0</v>
      </c>
      <c r="U20" s="29">
        <v>0</v>
      </c>
      <c r="V20" s="32">
        <f t="shared" si="6"/>
        <v>0</v>
      </c>
      <c r="W20" s="29">
        <f t="shared" si="7"/>
        <v>0</v>
      </c>
      <c r="X20" s="38">
        <f t="shared" si="8"/>
        <v>0</v>
      </c>
      <c r="Y20" s="3"/>
      <c r="Z20" s="3"/>
    </row>
    <row r="21" ht="19.5" customHeight="1" spans="1:26">
      <c r="A21" s="26">
        <v>11</v>
      </c>
      <c r="B21" s="27" t="s">
        <v>21</v>
      </c>
      <c r="C21" s="28" t="str">
        <f>'[1]9 ok'!C19</f>
        <v>Puskesmas Malalak</v>
      </c>
      <c r="D21" s="29">
        <f>'[1]21 ok'!D22</f>
        <v>36</v>
      </c>
      <c r="E21" s="29">
        <f>'[1]21 ok'!G22</f>
        <v>56</v>
      </c>
      <c r="F21" s="30">
        <f t="shared" si="0"/>
        <v>92</v>
      </c>
      <c r="G21" s="31">
        <v>43.24</v>
      </c>
      <c r="H21" s="32">
        <f t="shared" si="1"/>
        <v>120.111111111111</v>
      </c>
      <c r="I21" s="29">
        <v>48.76</v>
      </c>
      <c r="J21" s="33">
        <f t="shared" si="2"/>
        <v>87.0714285714286</v>
      </c>
      <c r="K21" s="30">
        <v>92</v>
      </c>
      <c r="L21" s="34">
        <f t="shared" si="3"/>
        <v>100</v>
      </c>
      <c r="M21" s="29">
        <v>0.47</v>
      </c>
      <c r="N21" s="32">
        <f t="shared" ref="N21:R21" si="18">M21/G21*100</f>
        <v>1.08695652173913</v>
      </c>
      <c r="O21" s="29">
        <v>0.53</v>
      </c>
      <c r="P21" s="32">
        <f t="shared" si="18"/>
        <v>1.08695652173913</v>
      </c>
      <c r="Q21" s="35">
        <v>1</v>
      </c>
      <c r="R21" s="36">
        <f t="shared" si="18"/>
        <v>1.08695652173913</v>
      </c>
      <c r="S21" s="29">
        <v>0</v>
      </c>
      <c r="T21" s="32">
        <f t="shared" si="5"/>
        <v>0</v>
      </c>
      <c r="U21" s="29">
        <v>0</v>
      </c>
      <c r="V21" s="32">
        <f t="shared" si="6"/>
        <v>0</v>
      </c>
      <c r="W21" s="29">
        <f t="shared" si="7"/>
        <v>0</v>
      </c>
      <c r="X21" s="38">
        <f t="shared" si="8"/>
        <v>0</v>
      </c>
      <c r="Y21" s="3"/>
      <c r="Z21" s="3"/>
    </row>
    <row r="22" ht="19.5" customHeight="1" spans="1:26">
      <c r="A22" s="26">
        <v>12</v>
      </c>
      <c r="B22" s="27" t="s">
        <v>22</v>
      </c>
      <c r="C22" s="28" t="str">
        <f>'[1]9 ok'!C20</f>
        <v>Puskesmas Padang Lua</v>
      </c>
      <c r="D22" s="29">
        <f>'[1]21 ok'!D23</f>
        <v>196</v>
      </c>
      <c r="E22" s="29">
        <f>'[1]21 ok'!G23</f>
        <v>201</v>
      </c>
      <c r="F22" s="30">
        <f t="shared" si="0"/>
        <v>397</v>
      </c>
      <c r="G22" s="31">
        <v>186.59</v>
      </c>
      <c r="H22" s="32">
        <f t="shared" si="1"/>
        <v>95.1989795918367</v>
      </c>
      <c r="I22" s="29">
        <v>210.41</v>
      </c>
      <c r="J22" s="33">
        <f t="shared" si="2"/>
        <v>104.681592039801</v>
      </c>
      <c r="K22" s="30">
        <v>397</v>
      </c>
      <c r="L22" s="34">
        <f t="shared" si="3"/>
        <v>100</v>
      </c>
      <c r="M22" s="29">
        <v>10.81</v>
      </c>
      <c r="N22" s="32">
        <f t="shared" ref="N22:R22" si="19">M22/G22*100</f>
        <v>5.79345088161209</v>
      </c>
      <c r="O22" s="29">
        <v>12.19</v>
      </c>
      <c r="P22" s="32">
        <f t="shared" si="19"/>
        <v>5.79345088161209</v>
      </c>
      <c r="Q22" s="35">
        <v>23</v>
      </c>
      <c r="R22" s="36">
        <f t="shared" si="19"/>
        <v>5.79345088161209</v>
      </c>
      <c r="S22" s="29">
        <v>0</v>
      </c>
      <c r="T22" s="32">
        <f t="shared" si="5"/>
        <v>0</v>
      </c>
      <c r="U22" s="29">
        <v>0</v>
      </c>
      <c r="V22" s="32">
        <f t="shared" si="6"/>
        <v>0</v>
      </c>
      <c r="W22" s="29">
        <f t="shared" si="7"/>
        <v>0</v>
      </c>
      <c r="X22" s="38">
        <f t="shared" si="8"/>
        <v>0</v>
      </c>
      <c r="Y22" s="3"/>
      <c r="Z22" s="3"/>
    </row>
    <row r="23" ht="19.5" customHeight="1" spans="1:26">
      <c r="A23" s="26">
        <v>13</v>
      </c>
      <c r="B23" s="27" t="s">
        <v>23</v>
      </c>
      <c r="C23" s="28" t="str">
        <f>'[1]9 ok'!C21</f>
        <v>Puskesmas Sungai Pua</v>
      </c>
      <c r="D23" s="29">
        <f>'[1]21 ok'!D24</f>
        <v>168</v>
      </c>
      <c r="E23" s="29">
        <f>'[1]21 ok'!G24</f>
        <v>126</v>
      </c>
      <c r="F23" s="30">
        <f t="shared" si="0"/>
        <v>294</v>
      </c>
      <c r="G23" s="31">
        <v>138.18</v>
      </c>
      <c r="H23" s="32">
        <f t="shared" si="1"/>
        <v>82.25</v>
      </c>
      <c r="I23" s="29">
        <v>155.82</v>
      </c>
      <c r="J23" s="33">
        <f t="shared" si="2"/>
        <v>123.666666666667</v>
      </c>
      <c r="K23" s="30">
        <v>294</v>
      </c>
      <c r="L23" s="34">
        <f t="shared" si="3"/>
        <v>100</v>
      </c>
      <c r="M23" s="29">
        <v>4.23</v>
      </c>
      <c r="N23" s="32">
        <f t="shared" ref="N23:R23" si="20">M23/G23*100</f>
        <v>3.06122448979592</v>
      </c>
      <c r="O23" s="29">
        <v>4.77</v>
      </c>
      <c r="P23" s="32">
        <f t="shared" si="20"/>
        <v>3.06122448979592</v>
      </c>
      <c r="Q23" s="35">
        <v>9</v>
      </c>
      <c r="R23" s="36">
        <f t="shared" si="20"/>
        <v>3.06122448979592</v>
      </c>
      <c r="S23" s="29">
        <v>0</v>
      </c>
      <c r="T23" s="32">
        <f t="shared" si="5"/>
        <v>0</v>
      </c>
      <c r="U23" s="29">
        <v>0</v>
      </c>
      <c r="V23" s="32">
        <f t="shared" si="6"/>
        <v>0</v>
      </c>
      <c r="W23" s="29">
        <f t="shared" si="7"/>
        <v>0</v>
      </c>
      <c r="X23" s="38">
        <f t="shared" si="8"/>
        <v>0</v>
      </c>
      <c r="Y23" s="3"/>
      <c r="Z23" s="3"/>
    </row>
    <row r="24" ht="19.5" customHeight="1" spans="1:26">
      <c r="A24" s="26">
        <v>14</v>
      </c>
      <c r="B24" s="27" t="s">
        <v>24</v>
      </c>
      <c r="C24" s="28" t="str">
        <f>'[1]9 ok'!C22</f>
        <v>Puskesmas Biaro</v>
      </c>
      <c r="D24" s="29">
        <f>'[1]21 ok'!D25</f>
        <v>291</v>
      </c>
      <c r="E24" s="29">
        <f>'[1]21 ok'!G25</f>
        <v>234</v>
      </c>
      <c r="F24" s="30">
        <f t="shared" si="0"/>
        <v>525</v>
      </c>
      <c r="G24" s="31">
        <v>246.75</v>
      </c>
      <c r="H24" s="32">
        <f t="shared" si="1"/>
        <v>84.7938144329897</v>
      </c>
      <c r="I24" s="29">
        <v>278.25</v>
      </c>
      <c r="J24" s="33">
        <f t="shared" si="2"/>
        <v>118.910256410256</v>
      </c>
      <c r="K24" s="30">
        <v>525</v>
      </c>
      <c r="L24" s="34">
        <f t="shared" si="3"/>
        <v>100</v>
      </c>
      <c r="M24" s="29">
        <v>9.4</v>
      </c>
      <c r="N24" s="32">
        <f t="shared" ref="N24:R24" si="21">M24/G24*100</f>
        <v>3.80952380952381</v>
      </c>
      <c r="O24" s="29">
        <v>10.6</v>
      </c>
      <c r="P24" s="32">
        <f t="shared" si="21"/>
        <v>3.80952380952381</v>
      </c>
      <c r="Q24" s="35">
        <v>20</v>
      </c>
      <c r="R24" s="36">
        <f t="shared" si="21"/>
        <v>3.80952380952381</v>
      </c>
      <c r="S24" s="29">
        <v>0</v>
      </c>
      <c r="T24" s="32">
        <f t="shared" si="5"/>
        <v>0</v>
      </c>
      <c r="U24" s="29">
        <v>0</v>
      </c>
      <c r="V24" s="32">
        <f t="shared" si="6"/>
        <v>0</v>
      </c>
      <c r="W24" s="29">
        <f t="shared" si="7"/>
        <v>0</v>
      </c>
      <c r="X24" s="38">
        <f t="shared" si="8"/>
        <v>0</v>
      </c>
      <c r="Y24" s="3"/>
      <c r="Z24" s="3"/>
    </row>
    <row r="25" ht="19.5" customHeight="1" spans="1:26">
      <c r="A25" s="26">
        <v>15</v>
      </c>
      <c r="B25" s="27" t="s">
        <v>25</v>
      </c>
      <c r="C25" s="28" t="str">
        <f>'[1]9 ok'!C23</f>
        <v>Puskesmas Lasi</v>
      </c>
      <c r="D25" s="29">
        <f>'[1]21 ok'!D26</f>
        <v>141</v>
      </c>
      <c r="E25" s="29">
        <f>'[1]21 ok'!G26</f>
        <v>122</v>
      </c>
      <c r="F25" s="30">
        <f t="shared" si="0"/>
        <v>263</v>
      </c>
      <c r="G25" s="31">
        <v>123.61</v>
      </c>
      <c r="H25" s="32">
        <f t="shared" si="1"/>
        <v>87.6666666666667</v>
      </c>
      <c r="I25" s="29">
        <v>139.39</v>
      </c>
      <c r="J25" s="33">
        <f t="shared" si="2"/>
        <v>114.254098360656</v>
      </c>
      <c r="K25" s="30">
        <v>263</v>
      </c>
      <c r="L25" s="34">
        <f t="shared" si="3"/>
        <v>100</v>
      </c>
      <c r="M25" s="29">
        <v>4.23</v>
      </c>
      <c r="N25" s="32">
        <f t="shared" ref="N25:R25" si="22">M25/G25*100</f>
        <v>3.42205323193916</v>
      </c>
      <c r="O25" s="29">
        <v>4.77</v>
      </c>
      <c r="P25" s="32">
        <f t="shared" si="22"/>
        <v>3.42205323193916</v>
      </c>
      <c r="Q25" s="35">
        <v>9</v>
      </c>
      <c r="R25" s="36">
        <f t="shared" si="22"/>
        <v>3.42205323193916</v>
      </c>
      <c r="S25" s="29">
        <v>0</v>
      </c>
      <c r="T25" s="32">
        <f t="shared" si="5"/>
        <v>0</v>
      </c>
      <c r="U25" s="29">
        <v>0</v>
      </c>
      <c r="V25" s="32">
        <f t="shared" si="6"/>
        <v>0</v>
      </c>
      <c r="W25" s="29">
        <f t="shared" si="7"/>
        <v>0</v>
      </c>
      <c r="X25" s="38">
        <f t="shared" si="8"/>
        <v>0</v>
      </c>
      <c r="Y25" s="3"/>
      <c r="Z25" s="3"/>
    </row>
    <row r="26" ht="19.5" customHeight="1" spans="1:26">
      <c r="A26" s="26">
        <v>16</v>
      </c>
      <c r="B26" s="27" t="s">
        <v>26</v>
      </c>
      <c r="C26" s="28" t="str">
        <f>'[1]9 ok'!C24</f>
        <v>Puskesmas Baso</v>
      </c>
      <c r="D26" s="29">
        <f>'[1]21 ok'!D27</f>
        <v>105</v>
      </c>
      <c r="E26" s="29">
        <f>'[1]21 ok'!G27</f>
        <v>97</v>
      </c>
      <c r="F26" s="30">
        <f t="shared" si="0"/>
        <v>202</v>
      </c>
      <c r="G26" s="31">
        <v>94.94</v>
      </c>
      <c r="H26" s="32">
        <f t="shared" si="1"/>
        <v>90.4190476190476</v>
      </c>
      <c r="I26" s="29">
        <v>107.06</v>
      </c>
      <c r="J26" s="33">
        <f t="shared" si="2"/>
        <v>110.371134020619</v>
      </c>
      <c r="K26" s="30">
        <v>202</v>
      </c>
      <c r="L26" s="34">
        <f t="shared" si="3"/>
        <v>100</v>
      </c>
      <c r="M26" s="29">
        <v>7.52</v>
      </c>
      <c r="N26" s="32">
        <f t="shared" ref="N26:R26" si="23">M26/G26*100</f>
        <v>7.92079207920792</v>
      </c>
      <c r="O26" s="29">
        <v>8.48</v>
      </c>
      <c r="P26" s="32">
        <f t="shared" si="23"/>
        <v>7.92079207920792</v>
      </c>
      <c r="Q26" s="35">
        <v>16</v>
      </c>
      <c r="R26" s="36">
        <f t="shared" si="23"/>
        <v>7.92079207920792</v>
      </c>
      <c r="S26" s="29">
        <v>0</v>
      </c>
      <c r="T26" s="32">
        <f t="shared" si="5"/>
        <v>0</v>
      </c>
      <c r="U26" s="29">
        <v>0</v>
      </c>
      <c r="V26" s="32">
        <f t="shared" si="6"/>
        <v>0</v>
      </c>
      <c r="W26" s="29">
        <f t="shared" si="7"/>
        <v>0</v>
      </c>
      <c r="X26" s="38">
        <f t="shared" si="8"/>
        <v>0</v>
      </c>
      <c r="Y26" s="3"/>
      <c r="Z26" s="3"/>
    </row>
    <row r="27" ht="19.5" customHeight="1" spans="1:26">
      <c r="A27" s="26">
        <v>17</v>
      </c>
      <c r="B27" s="27"/>
      <c r="C27" s="28" t="str">
        <f>'[1]9 ok'!C25</f>
        <v>Puskesmas Padang Tarok</v>
      </c>
      <c r="D27" s="29">
        <f>'[1]21 ok'!D28</f>
        <v>93</v>
      </c>
      <c r="E27" s="29">
        <f>'[1]21 ok'!G28</f>
        <v>60</v>
      </c>
      <c r="F27" s="30">
        <f t="shared" si="0"/>
        <v>153</v>
      </c>
      <c r="G27" s="31">
        <v>71.91</v>
      </c>
      <c r="H27" s="32">
        <f t="shared" si="1"/>
        <v>77.3225806451613</v>
      </c>
      <c r="I27" s="29">
        <v>81.09</v>
      </c>
      <c r="J27" s="33">
        <f t="shared" si="2"/>
        <v>135.15</v>
      </c>
      <c r="K27" s="30">
        <v>153</v>
      </c>
      <c r="L27" s="34">
        <f t="shared" si="3"/>
        <v>100</v>
      </c>
      <c r="M27" s="29">
        <v>1.88</v>
      </c>
      <c r="N27" s="32">
        <f t="shared" ref="N27:R27" si="24">M27/G27*100</f>
        <v>2.61437908496732</v>
      </c>
      <c r="O27" s="29">
        <v>2.12</v>
      </c>
      <c r="P27" s="32">
        <f t="shared" si="24"/>
        <v>2.61437908496732</v>
      </c>
      <c r="Q27" s="35">
        <v>4</v>
      </c>
      <c r="R27" s="36">
        <f t="shared" si="24"/>
        <v>2.61437908496732</v>
      </c>
      <c r="S27" s="29">
        <v>0</v>
      </c>
      <c r="T27" s="32">
        <f t="shared" si="5"/>
        <v>0</v>
      </c>
      <c r="U27" s="29">
        <v>0</v>
      </c>
      <c r="V27" s="32">
        <f t="shared" si="6"/>
        <v>0</v>
      </c>
      <c r="W27" s="29">
        <f t="shared" si="7"/>
        <v>0</v>
      </c>
      <c r="X27" s="38">
        <f t="shared" si="8"/>
        <v>0</v>
      </c>
      <c r="Y27" s="3"/>
      <c r="Z27" s="3"/>
    </row>
    <row r="28" ht="19.5" customHeight="1" spans="1:26">
      <c r="A28" s="26">
        <v>18</v>
      </c>
      <c r="B28" s="27" t="s">
        <v>27</v>
      </c>
      <c r="C28" s="28" t="str">
        <f>'[1]9 ok'!C26</f>
        <v>Puskesmas Pakan Kamis</v>
      </c>
      <c r="D28" s="29">
        <f>'[1]21 ok'!D29</f>
        <v>127</v>
      </c>
      <c r="E28" s="29">
        <f>'[1]21 ok'!G29</f>
        <v>110</v>
      </c>
      <c r="F28" s="30">
        <f t="shared" si="0"/>
        <v>237</v>
      </c>
      <c r="G28" s="31">
        <v>111.39</v>
      </c>
      <c r="H28" s="32">
        <f t="shared" si="1"/>
        <v>87.7086614173228</v>
      </c>
      <c r="I28" s="29">
        <v>125.61</v>
      </c>
      <c r="J28" s="33">
        <f t="shared" si="2"/>
        <v>114.190909090909</v>
      </c>
      <c r="K28" s="30">
        <v>237</v>
      </c>
      <c r="L28" s="34">
        <f t="shared" si="3"/>
        <v>100</v>
      </c>
      <c r="M28" s="29">
        <v>6.11</v>
      </c>
      <c r="N28" s="32">
        <f t="shared" ref="N28:R28" si="25">M28/G28*100</f>
        <v>5.48523206751055</v>
      </c>
      <c r="O28" s="29">
        <v>6.89</v>
      </c>
      <c r="P28" s="32">
        <f t="shared" si="25"/>
        <v>5.48523206751055</v>
      </c>
      <c r="Q28" s="35">
        <v>13</v>
      </c>
      <c r="R28" s="36">
        <f t="shared" si="25"/>
        <v>5.48523206751055</v>
      </c>
      <c r="S28" s="29">
        <v>0</v>
      </c>
      <c r="T28" s="32">
        <f t="shared" si="5"/>
        <v>0</v>
      </c>
      <c r="U28" s="29">
        <v>0</v>
      </c>
      <c r="V28" s="32">
        <f t="shared" si="6"/>
        <v>0</v>
      </c>
      <c r="W28" s="29">
        <f t="shared" si="7"/>
        <v>0</v>
      </c>
      <c r="X28" s="38">
        <f t="shared" si="8"/>
        <v>0</v>
      </c>
      <c r="Y28" s="3"/>
      <c r="Z28" s="3"/>
    </row>
    <row r="29" ht="19.5" customHeight="1" spans="1:26">
      <c r="A29" s="26">
        <v>19</v>
      </c>
      <c r="B29" s="27"/>
      <c r="C29" s="28" t="str">
        <f>'[1]9 ok'!C27</f>
        <v>Puskesmas kapau</v>
      </c>
      <c r="D29" s="29">
        <f>'[1]21 ok'!D30</f>
        <v>67</v>
      </c>
      <c r="E29" s="29">
        <f>'[1]21 ok'!G30</f>
        <v>58</v>
      </c>
      <c r="F29" s="30">
        <f t="shared" si="0"/>
        <v>125</v>
      </c>
      <c r="G29" s="31">
        <v>58.75</v>
      </c>
      <c r="H29" s="32">
        <f t="shared" si="1"/>
        <v>87.6865671641791</v>
      </c>
      <c r="I29" s="29">
        <v>66.25</v>
      </c>
      <c r="J29" s="33">
        <f t="shared" si="2"/>
        <v>114.224137931034</v>
      </c>
      <c r="K29" s="30">
        <v>125</v>
      </c>
      <c r="L29" s="34">
        <f t="shared" si="3"/>
        <v>100</v>
      </c>
      <c r="M29" s="29">
        <v>4.7</v>
      </c>
      <c r="N29" s="32">
        <f t="shared" ref="N29:R29" si="26">M29/G29*100</f>
        <v>8</v>
      </c>
      <c r="O29" s="29">
        <v>5.3</v>
      </c>
      <c r="P29" s="32">
        <f t="shared" si="26"/>
        <v>8</v>
      </c>
      <c r="Q29" s="35">
        <v>10</v>
      </c>
      <c r="R29" s="36">
        <f t="shared" si="26"/>
        <v>8</v>
      </c>
      <c r="S29" s="29">
        <v>0</v>
      </c>
      <c r="T29" s="32">
        <f t="shared" si="5"/>
        <v>0</v>
      </c>
      <c r="U29" s="29">
        <v>0</v>
      </c>
      <c r="V29" s="32">
        <f t="shared" si="6"/>
        <v>0</v>
      </c>
      <c r="W29" s="29">
        <f t="shared" si="7"/>
        <v>0</v>
      </c>
      <c r="X29" s="38">
        <f t="shared" si="8"/>
        <v>0</v>
      </c>
      <c r="Y29" s="3"/>
      <c r="Z29" s="3"/>
    </row>
    <row r="30" ht="19.5" customHeight="1" spans="1:26">
      <c r="A30" s="26">
        <v>20</v>
      </c>
      <c r="B30" s="27" t="s">
        <v>28</v>
      </c>
      <c r="C30" s="28" t="str">
        <f>'[1]9 ok'!C28</f>
        <v>Puskesmas Magek</v>
      </c>
      <c r="D30" s="29">
        <f>'[1]21 ok'!D31</f>
        <v>107</v>
      </c>
      <c r="E30" s="29">
        <f>'[1]21 ok'!G31</f>
        <v>105</v>
      </c>
      <c r="F30" s="30">
        <f t="shared" si="0"/>
        <v>212</v>
      </c>
      <c r="G30" s="31">
        <v>99.64</v>
      </c>
      <c r="H30" s="32">
        <f t="shared" si="1"/>
        <v>93.1214953271028</v>
      </c>
      <c r="I30" s="29">
        <v>112.36</v>
      </c>
      <c r="J30" s="33">
        <f t="shared" si="2"/>
        <v>107.009523809524</v>
      </c>
      <c r="K30" s="30">
        <v>212</v>
      </c>
      <c r="L30" s="34">
        <f t="shared" si="3"/>
        <v>100</v>
      </c>
      <c r="M30" s="29">
        <v>3.29</v>
      </c>
      <c r="N30" s="32">
        <f t="shared" ref="N30:R30" si="27">M30/G30*100</f>
        <v>3.30188679245283</v>
      </c>
      <c r="O30" s="29">
        <v>3.71</v>
      </c>
      <c r="P30" s="32">
        <f t="shared" si="27"/>
        <v>3.30188679245283</v>
      </c>
      <c r="Q30" s="35">
        <v>7</v>
      </c>
      <c r="R30" s="36">
        <f t="shared" si="27"/>
        <v>3.30188679245283</v>
      </c>
      <c r="S30" s="29">
        <v>0</v>
      </c>
      <c r="T30" s="32">
        <f t="shared" si="5"/>
        <v>0</v>
      </c>
      <c r="U30" s="29">
        <v>0</v>
      </c>
      <c r="V30" s="32">
        <f t="shared" si="6"/>
        <v>0</v>
      </c>
      <c r="W30" s="29">
        <f t="shared" si="7"/>
        <v>0</v>
      </c>
      <c r="X30" s="38">
        <f t="shared" si="8"/>
        <v>0</v>
      </c>
      <c r="Y30" s="3"/>
      <c r="Z30" s="3"/>
    </row>
    <row r="31" ht="19.5" customHeight="1" spans="1:26">
      <c r="A31" s="26">
        <v>21</v>
      </c>
      <c r="B31" s="27" t="s">
        <v>29</v>
      </c>
      <c r="C31" s="28" t="str">
        <f>'[1]9 ok'!C29</f>
        <v>Puskesmas Palembayan</v>
      </c>
      <c r="D31" s="29">
        <f>'[1]21 ok'!D32</f>
        <v>45</v>
      </c>
      <c r="E31" s="29">
        <f>'[1]21 ok'!G32</f>
        <v>53</v>
      </c>
      <c r="F31" s="30">
        <f t="shared" si="0"/>
        <v>98</v>
      </c>
      <c r="G31" s="31">
        <v>46.06</v>
      </c>
      <c r="H31" s="32">
        <f t="shared" si="1"/>
        <v>102.355555555556</v>
      </c>
      <c r="I31" s="29">
        <v>51.94</v>
      </c>
      <c r="J31" s="33">
        <f t="shared" si="2"/>
        <v>98</v>
      </c>
      <c r="K31" s="30">
        <v>98</v>
      </c>
      <c r="L31" s="34">
        <f t="shared" si="3"/>
        <v>100</v>
      </c>
      <c r="M31" s="29">
        <v>3.29</v>
      </c>
      <c r="N31" s="32">
        <f t="shared" ref="N31:R31" si="28">M31/G31*100</f>
        <v>7.14285714285714</v>
      </c>
      <c r="O31" s="29">
        <v>3.71</v>
      </c>
      <c r="P31" s="32">
        <f t="shared" si="28"/>
        <v>7.14285714285714</v>
      </c>
      <c r="Q31" s="35">
        <v>7</v>
      </c>
      <c r="R31" s="36">
        <f t="shared" si="28"/>
        <v>7.14285714285714</v>
      </c>
      <c r="S31" s="29">
        <v>0</v>
      </c>
      <c r="T31" s="32">
        <f t="shared" si="5"/>
        <v>0</v>
      </c>
      <c r="U31" s="29">
        <v>0</v>
      </c>
      <c r="V31" s="32">
        <f t="shared" si="6"/>
        <v>0</v>
      </c>
      <c r="W31" s="29">
        <f t="shared" si="7"/>
        <v>0</v>
      </c>
      <c r="X31" s="38">
        <f t="shared" si="8"/>
        <v>0</v>
      </c>
      <c r="Y31" s="3"/>
      <c r="Z31" s="3"/>
    </row>
    <row r="32" ht="19.5" customHeight="1" spans="1:26">
      <c r="A32" s="26">
        <v>22</v>
      </c>
      <c r="B32" s="27"/>
      <c r="C32" s="28" t="str">
        <f>'[1]9 ok'!C30</f>
        <v>Puskesmas Koto Alam</v>
      </c>
      <c r="D32" s="29">
        <f>'[1]21 ok'!D33</f>
        <v>174</v>
      </c>
      <c r="E32" s="29">
        <f>'[1]21 ok'!G33</f>
        <v>169</v>
      </c>
      <c r="F32" s="30">
        <f t="shared" si="0"/>
        <v>343</v>
      </c>
      <c r="G32" s="31">
        <v>161.21</v>
      </c>
      <c r="H32" s="32">
        <f t="shared" si="1"/>
        <v>92.6494252873563</v>
      </c>
      <c r="I32" s="29">
        <v>181.79</v>
      </c>
      <c r="J32" s="33">
        <f t="shared" si="2"/>
        <v>107.568047337278</v>
      </c>
      <c r="K32" s="30">
        <v>343</v>
      </c>
      <c r="L32" s="34">
        <f t="shared" si="3"/>
        <v>100</v>
      </c>
      <c r="M32" s="29">
        <v>6.58</v>
      </c>
      <c r="N32" s="32">
        <f t="shared" ref="N32:R32" si="29">M32/G32*100</f>
        <v>4.08163265306122</v>
      </c>
      <c r="O32" s="29">
        <v>7.42</v>
      </c>
      <c r="P32" s="32">
        <f t="shared" si="29"/>
        <v>4.08163265306122</v>
      </c>
      <c r="Q32" s="35">
        <v>14</v>
      </c>
      <c r="R32" s="36">
        <f t="shared" si="29"/>
        <v>4.08163265306122</v>
      </c>
      <c r="S32" s="29">
        <v>0</v>
      </c>
      <c r="T32" s="32">
        <f t="shared" si="5"/>
        <v>0</v>
      </c>
      <c r="U32" s="29">
        <v>0</v>
      </c>
      <c r="V32" s="32">
        <f t="shared" si="6"/>
        <v>0</v>
      </c>
      <c r="W32" s="29">
        <f t="shared" si="7"/>
        <v>0</v>
      </c>
      <c r="X32" s="38">
        <f t="shared" si="8"/>
        <v>0</v>
      </c>
      <c r="Y32" s="3"/>
      <c r="Z32" s="3"/>
    </row>
    <row r="33" ht="19.5" customHeight="1" spans="1:26">
      <c r="A33" s="26">
        <v>23</v>
      </c>
      <c r="B33" s="27" t="s">
        <v>30</v>
      </c>
      <c r="C33" s="28" t="str">
        <f>'[1]9 ok'!C31</f>
        <v>Puskesmas Palupuh</v>
      </c>
      <c r="D33" s="29">
        <f>'[1]21 ok'!D34</f>
        <v>66</v>
      </c>
      <c r="E33" s="29">
        <f>'[1]21 ok'!G34</f>
        <v>58</v>
      </c>
      <c r="F33" s="30">
        <f t="shared" si="0"/>
        <v>124</v>
      </c>
      <c r="G33" s="31">
        <v>58.28</v>
      </c>
      <c r="H33" s="32">
        <f t="shared" si="1"/>
        <v>88.3030303030303</v>
      </c>
      <c r="I33" s="29">
        <v>65.72</v>
      </c>
      <c r="J33" s="33">
        <f t="shared" si="2"/>
        <v>113.310344827586</v>
      </c>
      <c r="K33" s="30">
        <v>124</v>
      </c>
      <c r="L33" s="34">
        <f t="shared" si="3"/>
        <v>100</v>
      </c>
      <c r="M33" s="29">
        <v>1.41</v>
      </c>
      <c r="N33" s="32">
        <f t="shared" ref="N33:R33" si="30">M33/G33*100</f>
        <v>2.41935483870968</v>
      </c>
      <c r="O33" s="29">
        <v>1.59</v>
      </c>
      <c r="P33" s="32">
        <f t="shared" si="30"/>
        <v>2.41935483870968</v>
      </c>
      <c r="Q33" s="35">
        <v>3</v>
      </c>
      <c r="R33" s="36">
        <f t="shared" si="30"/>
        <v>2.41935483870968</v>
      </c>
      <c r="S33" s="29">
        <v>0</v>
      </c>
      <c r="T33" s="32">
        <f t="shared" si="5"/>
        <v>0</v>
      </c>
      <c r="U33" s="29">
        <v>0</v>
      </c>
      <c r="V33" s="32">
        <f t="shared" si="6"/>
        <v>0</v>
      </c>
      <c r="W33" s="29">
        <f t="shared" si="7"/>
        <v>0</v>
      </c>
      <c r="X33" s="39">
        <f t="shared" si="8"/>
        <v>0</v>
      </c>
      <c r="Y33" s="3"/>
      <c r="Z33" s="3"/>
    </row>
    <row r="34" ht="19.5" customHeight="1" spans="1:26">
      <c r="A34" s="40" t="s">
        <v>31</v>
      </c>
      <c r="B34" s="40"/>
      <c r="C34" s="40"/>
      <c r="D34" s="41">
        <f t="shared" ref="D34:F34" si="31">SUM(D11:D33)</f>
        <v>3021</v>
      </c>
      <c r="E34" s="41">
        <f t="shared" si="31"/>
        <v>2790</v>
      </c>
      <c r="F34" s="42">
        <f t="shared" si="31"/>
        <v>5811</v>
      </c>
      <c r="G34" s="31">
        <f>0.47*K34</f>
        <v>2731.17</v>
      </c>
      <c r="H34" s="43">
        <f t="shared" si="1"/>
        <v>90.4061569016882</v>
      </c>
      <c r="I34" s="29">
        <f>K34-G34</f>
        <v>3079.83</v>
      </c>
      <c r="J34" s="44">
        <f t="shared" si="2"/>
        <v>110.388172043011</v>
      </c>
      <c r="K34" s="42">
        <v>5811</v>
      </c>
      <c r="L34" s="34">
        <f t="shared" si="3"/>
        <v>100</v>
      </c>
      <c r="M34" s="29">
        <f>0.47*Q34</f>
        <v>128.78</v>
      </c>
      <c r="N34" s="43">
        <f t="shared" ref="N34:R34" si="32">M34/G34*100</f>
        <v>4.71519531922217</v>
      </c>
      <c r="O34" s="29">
        <f>Q34-M34</f>
        <v>145.22</v>
      </c>
      <c r="P34" s="43">
        <f t="shared" si="32"/>
        <v>4.71519531922216</v>
      </c>
      <c r="Q34" s="45">
        <v>274</v>
      </c>
      <c r="R34" s="36">
        <f t="shared" si="32"/>
        <v>4.71519531922216</v>
      </c>
      <c r="S34" s="41">
        <f>SUM(S11:S33)</f>
        <v>0</v>
      </c>
      <c r="T34" s="43">
        <f t="shared" si="5"/>
        <v>0</v>
      </c>
      <c r="U34" s="41">
        <f>SUM(U11:U33)</f>
        <v>0</v>
      </c>
      <c r="V34" s="43">
        <f t="shared" si="6"/>
        <v>0</v>
      </c>
      <c r="W34" s="41">
        <f t="shared" si="7"/>
        <v>0</v>
      </c>
      <c r="X34" s="46">
        <f t="shared" si="8"/>
        <v>0</v>
      </c>
      <c r="Y34" s="3"/>
      <c r="Z34" s="3"/>
    </row>
    <row r="35" ht="19.5" customHeight="1" spans="1:26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8"/>
      <c r="L35" s="49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3"/>
      <c r="Z35" s="3"/>
    </row>
    <row r="36" ht="15.75" customHeight="1" spans="1:26">
      <c r="A36" s="50" t="s">
        <v>32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 spans="1:2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 spans="1:26">
      <c r="A38" s="3"/>
      <c r="B38" s="3"/>
      <c r="C38" s="3"/>
      <c r="D38" s="3"/>
      <c r="E38" s="3"/>
      <c r="F38" s="3"/>
      <c r="G38" s="3"/>
      <c r="H38" s="3"/>
      <c r="I38" s="3"/>
      <c r="J38" s="5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 spans="1:2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 spans="1:2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 spans="1:2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 spans="1:2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 spans="1:2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 spans="1:2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 spans="1:2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 spans="1:2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 spans="1:2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 spans="1:2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 spans="1:2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 spans="1:2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 spans="1:2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 spans="1:2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 spans="1:2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 spans="1:2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 spans="1:2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 spans="1:2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 spans="1:2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 spans="1:2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 spans="1:2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 spans="1:2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 spans="1:2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 spans="1:2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 spans="1:2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 spans="1:2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 spans="1:2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 spans="1:2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 spans="1: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 spans="1:2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 spans="1:2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 spans="1:2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 spans="1:2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 spans="1:2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 spans="1:2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 spans="1:2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 spans="1:2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 spans="1:2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 spans="1:2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A3:X3"/>
    <mergeCell ref="A4:X4"/>
    <mergeCell ref="A5:X5"/>
    <mergeCell ref="G7:L7"/>
    <mergeCell ref="M7:R7"/>
    <mergeCell ref="S7:X7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A7:A9"/>
    <mergeCell ref="B7:B9"/>
    <mergeCell ref="C7:C9"/>
    <mergeCell ref="D7:F8"/>
  </mergeCells>
  <printOptions horizontalCentered="1"/>
  <pageMargins left="1.69291338582677" right="0.905511811023622" top="1.14173228346457" bottom="0.90551181102362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37 ok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Ibrahim</cp:lastModifiedBy>
  <dcterms:created xsi:type="dcterms:W3CDTF">2026-05-19T08:10:03Z</dcterms:created>
  <dcterms:modified xsi:type="dcterms:W3CDTF">2026-05-19T08:10:12Z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DD2F28E048D6470088AAAA64F0BE9D2E_11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1</vt:i4>
  </property>
</Properties>
</file>