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5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<sst xmlns="http://schemas.openxmlformats.org/spreadsheetml/2006/main" count="64" uniqueCount="55">
  <si>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TABEL  5</t>
  </si>
  <si>
    <t>JUMLAH KUNJUNGAN PASIEN BARU RAWAT JALAN, RAWAT INAP, DAN KUNJUNGAN GANGGUAN JIWA DI SARANA PELAYANAN KESEHATAN</t>
  </si>
  <si>
    <t xml:space="preserve">                                                                                                                   TAHUN ……….</t>
  </si>
  <si>
    <t>NO</t>
  </si>
  <si>
    <t>SARANA PELAYANAN KESEHATAN</t>
  </si>
  <si>
    <t>JUMLAH KUNJUNGAN</t>
  </si>
  <si>
    <t>KUNJUNGAN GANGGUAN JIWA</t>
  </si>
  <si>
    <t>RAWAT JALAN</t>
  </si>
  <si>
    <t>RAWAT INAP</t>
  </si>
  <si>
    <t>JUMLAH</t>
  </si>
  <si>
    <t>L</t>
  </si>
  <si>
    <t>P</t>
  </si>
  <si>
    <t>L+P</t>
  </si>
  <si>
    <t>JUMLAH PENDUDUK KAB/KOTA</t>
  </si>
  <si>
    <t>CAKUPAN KUNJUNGAN (%)</t>
  </si>
  <si>
    <t>A</t>
  </si>
  <si>
    <t>Fasilitas Pelayanan Kesehatan Tingkat Pertama</t>
  </si>
  <si>
    <t>Puskesmas Tiku</t>
  </si>
  <si>
    <t>Puskesmas Muaro Putuih</t>
  </si>
  <si>
    <t>Puskesmas Manggopoh</t>
  </si>
  <si>
    <t>Puskesmas Lubuk Basung</t>
  </si>
  <si>
    <t>Puskesmas Bawan</t>
  </si>
  <si>
    <t>Puskesmas Batu Kambing</t>
  </si>
  <si>
    <t>Puskesmas Pasar Ahad</t>
  </si>
  <si>
    <t>Puskesmas Maninjau</t>
  </si>
  <si>
    <t>Puskesmas Matur</t>
  </si>
  <si>
    <t>Puskesmas IV Koto</t>
  </si>
  <si>
    <t>Puskesmas Malalak</t>
  </si>
  <si>
    <t>Puskesmas Padang Lua</t>
  </si>
  <si>
    <t>Puskesmas Sungai Pua</t>
  </si>
  <si>
    <t>Puskesmas Biaro</t>
  </si>
  <si>
    <t>Puskesmas Lasi</t>
  </si>
  <si>
    <t>Puskesmas Baso</t>
  </si>
  <si>
    <t>Puskesmas Padang Tarok</t>
  </si>
  <si>
    <t>Puskesmas Pakan Kamis</t>
  </si>
  <si>
    <t>Puskesmas kapau</t>
  </si>
  <si>
    <t>Puskesmas Magek</t>
  </si>
  <si>
    <t>Puskesmas Palembayan</t>
  </si>
  <si>
    <t>Puskesmas Koto Alam</t>
  </si>
  <si>
    <t>Puskesmas Palupuh</t>
  </si>
  <si>
    <t>SUB JUMLAH I</t>
  </si>
  <si>
    <t>B</t>
  </si>
  <si>
    <t>Fasilitas Pelayanan Kesehatan Tingkat Lanjut</t>
  </si>
  <si>
    <t>Klinik Utama</t>
  </si>
  <si>
    <t>Klinik Putri Manggopoh</t>
  </si>
  <si>
    <t>Kunjungan Gawat Darurat</t>
  </si>
  <si>
    <t>RS Umum</t>
  </si>
  <si>
    <t>L + P</t>
  </si>
  <si>
    <t>RSUD Lubuk Basung</t>
  </si>
  <si>
    <t>RS Khusus</t>
  </si>
  <si>
    <t>RSIA RIZKI BUNDA</t>
  </si>
  <si>
    <t>Praktik Mandiri Dokter Spesialis</t>
  </si>
  <si>
    <t>SUB JUMLAH II</t>
  </si>
  <si>
    <t>Sumber: Seksi Yankes Dinkes Agam Tahun 2024</t>
  </si>
  <si>
    <t>Catatan: Puskesmas non rawat inap hanya melayani kunjungan rawat jalan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</si>
</sst>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_);\(#,##0.0\)"/>
  </numFmts>
  <fonts count="29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sz val="12"/>
      <color theme="1"/>
      <name val="Arial"/>
      <charset val="134"/>
    </font>
    <font>
      <sz val="12"/>
      <color rgb="FFFF0000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  <scheme val="minor"/>
    </font>
    <font>
      <b/>
      <i/>
      <sz val="9"/>
      <color theme="1"/>
      <name val="Arial"/>
      <charset val="134"/>
    </font>
    <font>
      <sz val="9"/>
      <color theme="1"/>
      <name val="Arial"/>
      <charset val="134"/>
    </font>
    <font>
      <i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6" xfId="0" applyFont="1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7" fontId="4" fillId="0" borderId="11" xfId="0" applyNumberFormat="1" applyFont="1" applyBorder="1" applyAlignment="1">
      <alignment vertical="center"/>
    </xf>
    <xf numFmtId="37" fontId="4" fillId="2" borderId="12" xfId="0" applyNumberFormat="1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4" fillId="0" borderId="10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0" fontId="5" fillId="0" borderId="14" xfId="0" applyFont="1" applyBorder="1"/>
    <xf numFmtId="0" fontId="5" fillId="0" borderId="15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7" fontId="2" fillId="0" borderId="6" xfId="0" applyNumberFormat="1" applyFont="1" applyBorder="1" applyAlignment="1">
      <alignment horizontal="right"/>
    </xf>
    <xf numFmtId="37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7" fontId="2" fillId="0" borderId="11" xfId="0" applyNumberFormat="1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37" fontId="2" fillId="3" borderId="6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37" fontId="2" fillId="0" borderId="1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Lampiran%20Profil%20Kesehatan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>
        <row r="5">
          <cell r="F5" t="str">
            <v>KABUPATEN AGAM</v>
          </cell>
        </row>
        <row r="6">
          <cell r="F6" t="str">
            <v>TAHUN 2024</v>
          </cell>
        </row>
      </sheetData>
      <sheetData sheetId="2">
        <row r="28">
          <cell r="C28">
            <v>267450</v>
          </cell>
          <cell r="D28">
            <v>265804</v>
          </cell>
          <cell r="E28">
            <v>533254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AT1000"/>
  <sheetViews>
    <sheetView tabSelected="1" zoomScale="70" zoomScaleNormal="70" workbookViewId="0">
      <selection activeCell="M20" sqref="M20"/>
    </sheetView>
  </sheetViews>
  <sheetFormatPr defaultColWidth="14.4259259259259" defaultRowHeight="15" customHeight="1"/>
  <cols>
    <col min="1" max="1" width="5.71296296296296" style="1" customWidth="1"/>
    <col min="2" max="2" width="62.8611111111111" style="1" customWidth="1"/>
    <col min="3" max="11" width="15.712962962963" style="1" customWidth="1"/>
    <col min="12" max="12" width="5" style="1" customWidth="1"/>
    <col min="13" max="46" width="9.13888888888889" style="1" customWidth="1"/>
    <col min="47" max="16384" width="14.4259259259259" style="1"/>
  </cols>
  <sheetData>
    <row r="1" spans="1:46">
      <c r="A1" s="55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ht="15.6" spans="1:46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ht="15.6" spans="1:46">
      <c r="A4" s="7"/>
      <c r="B4" s="7"/>
      <c r="C4" s="7"/>
      <c r="D4" s="7"/>
      <c r="E4" s="8" t="str">
        <f>'[1]1'!F5</f>
        <v>KABUPATEN AGAM</v>
      </c>
      <c r="F4" s="9"/>
      <c r="G4" s="8"/>
      <c r="H4" s="8"/>
      <c r="I4" s="7"/>
      <c r="J4" s="7"/>
      <c r="K4" s="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ht="15.6" spans="1:46">
      <c r="A5" s="7"/>
      <c r="B5" s="7"/>
      <c r="C5" s="7"/>
      <c r="D5" s="7"/>
      <c r="E5" s="8" t="str">
        <f>'[1]1'!F6</f>
        <v>TAHUN 2024</v>
      </c>
      <c r="F5" s="9"/>
      <c r="G5" s="8"/>
      <c r="H5" s="8"/>
      <c r="I5" s="5"/>
      <c r="J5" s="5"/>
      <c r="K5" s="5"/>
      <c r="L5" s="6"/>
      <c r="M5" s="6"/>
      <c r="N5" s="6"/>
      <c r="O5" s="6"/>
      <c r="P5" s="3"/>
      <c r="Q5" s="3"/>
      <c r="R5" s="3"/>
      <c r="S5" s="3"/>
      <c r="T5" s="3"/>
      <c r="U5" s="3"/>
      <c r="V5" s="3"/>
      <c r="W5" s="3"/>
      <c r="X5" s="3"/>
      <c r="Y5" s="3"/>
      <c r="Z5" s="3" t="s">
        <v>2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ht="15.75" spans="1:4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ht="19.5" customHeight="1" spans="1:46">
      <c r="A7" s="10" t="s">
        <v>3</v>
      </c>
      <c r="B7" s="11" t="s">
        <v>4</v>
      </c>
      <c r="C7" s="12" t="s">
        <v>5</v>
      </c>
      <c r="D7" s="13"/>
      <c r="E7" s="13"/>
      <c r="F7" s="13"/>
      <c r="G7" s="13"/>
      <c r="H7" s="14"/>
      <c r="I7" s="15" t="s">
        <v>6</v>
      </c>
      <c r="J7" s="13"/>
      <c r="K7" s="14"/>
      <c r="L7" s="1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ht="19.5" customHeight="1" spans="1:46">
      <c r="A8" s="17"/>
      <c r="B8" s="17"/>
      <c r="C8" s="18" t="s">
        <v>7</v>
      </c>
      <c r="D8" s="19"/>
      <c r="E8" s="20"/>
      <c r="F8" s="18" t="s">
        <v>8</v>
      </c>
      <c r="G8" s="19"/>
      <c r="H8" s="20"/>
      <c r="I8" s="18" t="s">
        <v>9</v>
      </c>
      <c r="J8" s="19"/>
      <c r="K8" s="20"/>
      <c r="L8" s="1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ht="19.5" customHeight="1" spans="1:46">
      <c r="A9" s="21"/>
      <c r="B9" s="21"/>
      <c r="C9" s="22" t="s">
        <v>10</v>
      </c>
      <c r="D9" s="22" t="s">
        <v>11</v>
      </c>
      <c r="E9" s="22" t="s">
        <v>12</v>
      </c>
      <c r="F9" s="22" t="s">
        <v>10</v>
      </c>
      <c r="G9" s="22" t="s">
        <v>11</v>
      </c>
      <c r="H9" s="22" t="s">
        <v>12</v>
      </c>
      <c r="I9" s="22" t="s">
        <v>10</v>
      </c>
      <c r="J9" s="22" t="s">
        <v>11</v>
      </c>
      <c r="K9" s="22" t="s">
        <v>12</v>
      </c>
      <c r="L9" s="1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ht="14.4" spans="1:46">
      <c r="A10" s="23">
        <v>1</v>
      </c>
      <c r="B10" s="23">
        <v>2</v>
      </c>
      <c r="C10" s="24">
        <v>3</v>
      </c>
      <c r="D10" s="23">
        <v>4</v>
      </c>
      <c r="E10" s="24">
        <v>5</v>
      </c>
      <c r="F10" s="23">
        <v>6</v>
      </c>
      <c r="G10" s="24">
        <v>7</v>
      </c>
      <c r="H10" s="23">
        <v>8</v>
      </c>
      <c r="I10" s="24">
        <v>9</v>
      </c>
      <c r="J10" s="23">
        <v>10</v>
      </c>
      <c r="K10" s="25">
        <v>11</v>
      </c>
      <c r="L10" s="2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</row>
    <row r="11" ht="15.6" spans="1:46">
      <c r="A11" s="28" t="s">
        <v>5</v>
      </c>
      <c r="B11" s="28"/>
      <c r="C11" s="29">
        <f t="shared" ref="C11:K11" si="0">C39+C52</f>
        <v>264129.51</v>
      </c>
      <c r="D11" s="29">
        <f t="shared" si="0"/>
        <v>421474.49</v>
      </c>
      <c r="E11" s="29">
        <f t="shared" si="0"/>
        <v>704784</v>
      </c>
      <c r="F11" s="29">
        <f t="shared" si="0"/>
        <v>5605</v>
      </c>
      <c r="G11" s="29">
        <f t="shared" si="0"/>
        <v>7246</v>
      </c>
      <c r="H11" s="29">
        <f t="shared" si="0"/>
        <v>12851</v>
      </c>
      <c r="I11" s="29">
        <f t="shared" si="0"/>
        <v>3508</v>
      </c>
      <c r="J11" s="29">
        <f t="shared" si="0"/>
        <v>2527</v>
      </c>
      <c r="K11" s="29">
        <f t="shared" si="0"/>
        <v>6035</v>
      </c>
      <c r="L11" s="1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ht="15.6" spans="1:46">
      <c r="A12" s="28" t="s">
        <v>13</v>
      </c>
      <c r="B12" s="28"/>
      <c r="C12" s="29">
        <f>'[1]2 ok'!C28</f>
        <v>267450</v>
      </c>
      <c r="D12" s="29">
        <f>'[1]2 ok'!D28</f>
        <v>265804</v>
      </c>
      <c r="E12" s="29">
        <f>'[1]2 ok'!E28</f>
        <v>533254</v>
      </c>
      <c r="F12" s="29">
        <f>'[1]2 ok'!C28</f>
        <v>267450</v>
      </c>
      <c r="G12" s="29">
        <f>'[1]2 ok'!D28</f>
        <v>265804</v>
      </c>
      <c r="H12" s="29">
        <f>'[1]2 ok'!E28</f>
        <v>533254</v>
      </c>
      <c r="I12" s="30"/>
      <c r="J12" s="31"/>
      <c r="K12" s="32"/>
      <c r="L12" s="1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ht="15.6" spans="1:46">
      <c r="A13" s="33" t="s">
        <v>14</v>
      </c>
      <c r="B13" s="33"/>
      <c r="C13" s="34">
        <f t="shared" ref="C13:H13" si="1">C11/C12*100</f>
        <v>98.7584632641615</v>
      </c>
      <c r="D13" s="34">
        <f t="shared" si="1"/>
        <v>158.565894418444</v>
      </c>
      <c r="E13" s="34">
        <f t="shared" si="1"/>
        <v>132.166659790644</v>
      </c>
      <c r="F13" s="34">
        <f t="shared" si="1"/>
        <v>2.09571882594878</v>
      </c>
      <c r="G13" s="34">
        <f t="shared" si="1"/>
        <v>2.7260688326737</v>
      </c>
      <c r="H13" s="34">
        <f t="shared" si="1"/>
        <v>2.40992097574514</v>
      </c>
      <c r="I13" s="35"/>
      <c r="J13" s="35"/>
      <c r="K13" s="36"/>
      <c r="L13" s="1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ht="15.6" spans="1:46">
      <c r="A14" s="37" t="s">
        <v>15</v>
      </c>
      <c r="B14" s="38" t="s">
        <v>16</v>
      </c>
      <c r="C14" s="39"/>
      <c r="D14" s="40"/>
      <c r="E14" s="39"/>
      <c r="F14" s="40"/>
      <c r="G14" s="39"/>
      <c r="H14" s="40"/>
      <c r="I14" s="39"/>
      <c r="J14" s="40"/>
      <c r="K14" s="40"/>
      <c r="L14" s="1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41">
        <v>1</v>
      </c>
      <c r="B15" s="42" t="s">
        <v>17</v>
      </c>
      <c r="C15" s="43">
        <v>7036</v>
      </c>
      <c r="D15" s="43">
        <v>12144</v>
      </c>
      <c r="E15" s="43">
        <v>19180</v>
      </c>
      <c r="F15" s="43">
        <v>18</v>
      </c>
      <c r="G15" s="43">
        <v>44</v>
      </c>
      <c r="H15" s="43">
        <v>62</v>
      </c>
      <c r="I15" s="43">
        <v>209</v>
      </c>
      <c r="J15" s="43">
        <v>148</v>
      </c>
      <c r="K15" s="43">
        <f>I15+J15</f>
        <v>357</v>
      </c>
      <c r="L15" s="1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41">
        <v>2</v>
      </c>
      <c r="B16" s="42" t="s">
        <v>18</v>
      </c>
      <c r="C16" s="43">
        <v>6740</v>
      </c>
      <c r="D16" s="43">
        <v>5945</v>
      </c>
      <c r="E16" s="43">
        <v>12685</v>
      </c>
      <c r="F16" s="43">
        <v>22</v>
      </c>
      <c r="G16" s="43">
        <v>58</v>
      </c>
      <c r="H16" s="43">
        <v>80</v>
      </c>
      <c r="I16" s="43">
        <v>16</v>
      </c>
      <c r="J16" s="43">
        <v>5</v>
      </c>
      <c r="K16" s="43">
        <v>21</v>
      </c>
      <c r="L16" s="1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41">
        <v>3</v>
      </c>
      <c r="B17" s="42" t="s">
        <v>19</v>
      </c>
      <c r="C17" s="43">
        <v>9560</v>
      </c>
      <c r="D17" s="43">
        <v>18183</v>
      </c>
      <c r="E17" s="43">
        <f t="shared" ref="E17:E21" si="2">SUM(C17:D17)</f>
        <v>27743</v>
      </c>
      <c r="F17" s="43">
        <v>0</v>
      </c>
      <c r="G17" s="43">
        <v>0</v>
      </c>
      <c r="H17" s="43">
        <f t="shared" ref="H17:H21" si="3">SUM(F17:G17)</f>
        <v>0</v>
      </c>
      <c r="I17" s="43">
        <v>25</v>
      </c>
      <c r="J17" s="43">
        <v>48</v>
      </c>
      <c r="K17" s="43">
        <f t="shared" ref="K17:K21" si="4">SUM(I17:J17)</f>
        <v>73</v>
      </c>
      <c r="L17" s="1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41">
        <v>4</v>
      </c>
      <c r="B18" s="42" t="s">
        <v>20</v>
      </c>
      <c r="C18" s="43">
        <v>11804</v>
      </c>
      <c r="D18" s="43">
        <v>18112</v>
      </c>
      <c r="E18" s="43">
        <f t="shared" si="2"/>
        <v>29916</v>
      </c>
      <c r="F18" s="43">
        <v>37</v>
      </c>
      <c r="G18" s="43">
        <v>25</v>
      </c>
      <c r="H18" s="43">
        <f t="shared" si="3"/>
        <v>62</v>
      </c>
      <c r="I18" s="43">
        <v>37</v>
      </c>
      <c r="J18" s="43">
        <v>18</v>
      </c>
      <c r="K18" s="43">
        <f t="shared" si="4"/>
        <v>55</v>
      </c>
      <c r="L18" s="1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41">
        <v>5</v>
      </c>
      <c r="B19" s="42" t="s">
        <v>21</v>
      </c>
      <c r="C19" s="43">
        <v>5496</v>
      </c>
      <c r="D19" s="43">
        <v>10001</v>
      </c>
      <c r="E19" s="43">
        <v>15497</v>
      </c>
      <c r="F19" s="43">
        <v>125</v>
      </c>
      <c r="G19" s="43">
        <v>243</v>
      </c>
      <c r="H19" s="43">
        <v>368</v>
      </c>
      <c r="I19" s="43">
        <v>22</v>
      </c>
      <c r="J19" s="43">
        <v>10</v>
      </c>
      <c r="K19" s="43">
        <v>32</v>
      </c>
      <c r="L19" s="1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41">
        <v>6</v>
      </c>
      <c r="B20" s="42" t="s">
        <v>22</v>
      </c>
      <c r="C20" s="44">
        <f>E20-D20</f>
        <v>7206.51</v>
      </c>
      <c r="D20" s="44">
        <f>0.53*E20</f>
        <v>8126.49</v>
      </c>
      <c r="E20" s="44">
        <v>15333</v>
      </c>
      <c r="F20" s="44">
        <v>0</v>
      </c>
      <c r="G20" s="44">
        <v>0</v>
      </c>
      <c r="H20" s="44">
        <f t="shared" si="3"/>
        <v>0</v>
      </c>
      <c r="I20" s="43">
        <v>21</v>
      </c>
      <c r="J20" s="43">
        <v>12</v>
      </c>
      <c r="K20" s="43">
        <v>33</v>
      </c>
      <c r="L20" s="1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41">
        <v>7</v>
      </c>
      <c r="B21" s="42" t="s">
        <v>23</v>
      </c>
      <c r="C21" s="43">
        <v>7052</v>
      </c>
      <c r="D21" s="43">
        <v>12902</v>
      </c>
      <c r="E21" s="43">
        <f t="shared" si="2"/>
        <v>19954</v>
      </c>
      <c r="F21" s="44">
        <v>0</v>
      </c>
      <c r="G21" s="44">
        <v>0</v>
      </c>
      <c r="H21" s="43">
        <f t="shared" si="3"/>
        <v>0</v>
      </c>
      <c r="I21" s="43">
        <v>42</v>
      </c>
      <c r="J21" s="43">
        <v>22</v>
      </c>
      <c r="K21" s="43">
        <f t="shared" si="4"/>
        <v>64</v>
      </c>
      <c r="L21" s="1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41">
        <v>8</v>
      </c>
      <c r="B22" s="42" t="s">
        <v>24</v>
      </c>
      <c r="C22" s="43">
        <v>9826</v>
      </c>
      <c r="D22" s="43">
        <v>14468</v>
      </c>
      <c r="E22" s="43">
        <v>24294</v>
      </c>
      <c r="F22" s="43">
        <v>157</v>
      </c>
      <c r="G22" s="43">
        <v>269</v>
      </c>
      <c r="H22" s="43">
        <f>F22+G22</f>
        <v>426</v>
      </c>
      <c r="I22" s="43">
        <v>52</v>
      </c>
      <c r="J22" s="43">
        <v>16</v>
      </c>
      <c r="K22" s="43">
        <f t="shared" ref="K22:K26" si="5">I22+J22</f>
        <v>68</v>
      </c>
      <c r="L22" s="1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41">
        <v>9</v>
      </c>
      <c r="B23" s="42" t="s">
        <v>25</v>
      </c>
      <c r="C23" s="43">
        <v>4260</v>
      </c>
      <c r="D23" s="43">
        <v>29265</v>
      </c>
      <c r="E23" s="43">
        <v>33525</v>
      </c>
      <c r="F23" s="43">
        <v>0</v>
      </c>
      <c r="G23" s="43">
        <v>37</v>
      </c>
      <c r="H23" s="43">
        <v>37</v>
      </c>
      <c r="I23" s="43">
        <v>20</v>
      </c>
      <c r="J23" s="43">
        <v>22</v>
      </c>
      <c r="K23" s="43">
        <v>42</v>
      </c>
      <c r="L23" s="1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41">
        <v>10</v>
      </c>
      <c r="B24" s="42" t="s">
        <v>26</v>
      </c>
      <c r="C24" s="43">
        <v>9131</v>
      </c>
      <c r="D24" s="43">
        <v>17209</v>
      </c>
      <c r="E24" s="43">
        <f>C24+D24</f>
        <v>26340</v>
      </c>
      <c r="F24" s="43">
        <v>0</v>
      </c>
      <c r="G24" s="43">
        <v>26</v>
      </c>
      <c r="H24" s="43">
        <f>F24+G24</f>
        <v>26</v>
      </c>
      <c r="I24" s="43">
        <v>30</v>
      </c>
      <c r="J24" s="43">
        <v>35</v>
      </c>
      <c r="K24" s="43">
        <f t="shared" si="5"/>
        <v>65</v>
      </c>
      <c r="L24" s="1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41">
        <v>11</v>
      </c>
      <c r="B25" s="42" t="s">
        <v>27</v>
      </c>
      <c r="C25" s="43">
        <v>4421</v>
      </c>
      <c r="D25" s="43">
        <v>6915</v>
      </c>
      <c r="E25" s="43">
        <v>11336</v>
      </c>
      <c r="F25" s="44">
        <v>0</v>
      </c>
      <c r="G25" s="44">
        <v>0</v>
      </c>
      <c r="H25" s="44">
        <f>SUM(F25:G25)</f>
        <v>0</v>
      </c>
      <c r="I25" s="43">
        <v>13</v>
      </c>
      <c r="J25" s="43">
        <v>7</v>
      </c>
      <c r="K25" s="43">
        <v>20</v>
      </c>
      <c r="L25" s="1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41">
        <v>12</v>
      </c>
      <c r="B26" s="42" t="s">
        <v>28</v>
      </c>
      <c r="C26" s="43">
        <v>8551</v>
      </c>
      <c r="D26" s="43">
        <v>15197</v>
      </c>
      <c r="E26" s="43">
        <v>23748</v>
      </c>
      <c r="F26" s="43">
        <v>0</v>
      </c>
      <c r="G26" s="43">
        <v>0</v>
      </c>
      <c r="H26" s="43">
        <v>0</v>
      </c>
      <c r="I26" s="43">
        <v>225</v>
      </c>
      <c r="J26" s="43">
        <v>154</v>
      </c>
      <c r="K26" s="43">
        <f t="shared" si="5"/>
        <v>379</v>
      </c>
      <c r="L26" s="16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41">
        <v>13</v>
      </c>
      <c r="B27" s="42" t="s">
        <v>29</v>
      </c>
      <c r="C27" s="43">
        <v>11794</v>
      </c>
      <c r="D27" s="43">
        <v>18151</v>
      </c>
      <c r="E27" s="43">
        <f>SUM(C27:D27)</f>
        <v>29945</v>
      </c>
      <c r="F27" s="43">
        <v>0</v>
      </c>
      <c r="G27" s="43">
        <v>7</v>
      </c>
      <c r="H27" s="43">
        <f>SUM(F27:G27)</f>
        <v>7</v>
      </c>
      <c r="I27" s="43">
        <v>113</v>
      </c>
      <c r="J27" s="43">
        <v>50</v>
      </c>
      <c r="K27" s="43">
        <f>SUM(I27:J27)</f>
        <v>163</v>
      </c>
      <c r="L27" s="1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41">
        <v>14</v>
      </c>
      <c r="B28" s="42" t="s">
        <v>30</v>
      </c>
      <c r="C28" s="43">
        <v>19546</v>
      </c>
      <c r="D28" s="43">
        <v>30072</v>
      </c>
      <c r="E28" s="43">
        <v>49618</v>
      </c>
      <c r="F28" s="43">
        <v>0</v>
      </c>
      <c r="G28" s="43">
        <v>55</v>
      </c>
      <c r="H28" s="43">
        <v>55</v>
      </c>
      <c r="I28" s="43">
        <v>82</v>
      </c>
      <c r="J28" s="43">
        <v>60</v>
      </c>
      <c r="K28" s="43">
        <v>142</v>
      </c>
      <c r="L28" s="1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41">
        <v>15</v>
      </c>
      <c r="B29" s="42" t="s">
        <v>31</v>
      </c>
      <c r="C29" s="43">
        <v>17780</v>
      </c>
      <c r="D29" s="43">
        <v>29069</v>
      </c>
      <c r="E29" s="43">
        <v>46849</v>
      </c>
      <c r="F29" s="43">
        <v>0</v>
      </c>
      <c r="G29" s="43">
        <v>0</v>
      </c>
      <c r="H29" s="43">
        <v>0</v>
      </c>
      <c r="I29" s="43">
        <v>273</v>
      </c>
      <c r="J29" s="43">
        <v>166</v>
      </c>
      <c r="K29" s="43">
        <f t="shared" ref="K29:K33" si="6">I29+J29</f>
        <v>439</v>
      </c>
      <c r="L29" s="1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41">
        <v>16</v>
      </c>
      <c r="B30" s="16" t="s">
        <v>32</v>
      </c>
      <c r="C30" s="43">
        <v>15456</v>
      </c>
      <c r="D30" s="43">
        <v>16262</v>
      </c>
      <c r="E30" s="43">
        <f t="shared" ref="E30:E35" si="7">C30+D30</f>
        <v>31718</v>
      </c>
      <c r="F30" s="43">
        <v>12</v>
      </c>
      <c r="G30" s="43">
        <v>52</v>
      </c>
      <c r="H30" s="43">
        <f t="shared" ref="H30:H35" si="8">F30+G30</f>
        <v>64</v>
      </c>
      <c r="I30" s="43">
        <v>116</v>
      </c>
      <c r="J30" s="43">
        <v>33</v>
      </c>
      <c r="K30" s="43">
        <v>149</v>
      </c>
      <c r="L30" s="1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41">
        <v>17</v>
      </c>
      <c r="B31" s="42" t="s">
        <v>33</v>
      </c>
      <c r="C31" s="43">
        <v>5370</v>
      </c>
      <c r="D31" s="43">
        <v>7941</v>
      </c>
      <c r="E31" s="43">
        <v>13311</v>
      </c>
      <c r="F31" s="43">
        <v>0</v>
      </c>
      <c r="G31" s="43">
        <v>0</v>
      </c>
      <c r="H31" s="43">
        <v>0</v>
      </c>
      <c r="I31" s="43">
        <v>20</v>
      </c>
      <c r="J31" s="43">
        <v>9</v>
      </c>
      <c r="K31" s="43">
        <v>29</v>
      </c>
      <c r="L31" s="1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ht="15.75" customHeight="1" spans="1:46">
      <c r="A32" s="41">
        <v>18</v>
      </c>
      <c r="B32" s="42" t="s">
        <v>34</v>
      </c>
      <c r="C32" s="43">
        <v>9249</v>
      </c>
      <c r="D32" s="43">
        <v>16701</v>
      </c>
      <c r="E32" s="43">
        <f t="shared" si="7"/>
        <v>25950</v>
      </c>
      <c r="F32" s="43">
        <v>30</v>
      </c>
      <c r="G32" s="43">
        <v>39</v>
      </c>
      <c r="H32" s="43">
        <f t="shared" si="8"/>
        <v>69</v>
      </c>
      <c r="I32" s="43">
        <v>360</v>
      </c>
      <c r="J32" s="43">
        <v>233</v>
      </c>
      <c r="K32" s="43">
        <f t="shared" si="6"/>
        <v>593</v>
      </c>
      <c r="L32" s="1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ht="15.75" customHeight="1" spans="1:46">
      <c r="A33" s="41">
        <v>19</v>
      </c>
      <c r="B33" s="42" t="s">
        <v>35</v>
      </c>
      <c r="C33" s="43">
        <v>4980</v>
      </c>
      <c r="D33" s="43">
        <v>7693</v>
      </c>
      <c r="E33" s="43">
        <f t="shared" si="7"/>
        <v>12673</v>
      </c>
      <c r="F33" s="43">
        <v>0</v>
      </c>
      <c r="G33" s="43">
        <v>0</v>
      </c>
      <c r="H33" s="43">
        <v>0</v>
      </c>
      <c r="I33" s="43">
        <v>49</v>
      </c>
      <c r="J33" s="43">
        <v>18</v>
      </c>
      <c r="K33" s="43">
        <f t="shared" si="6"/>
        <v>67</v>
      </c>
      <c r="L33" s="1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ht="15.75" customHeight="1" spans="1:46">
      <c r="A34" s="41">
        <v>20</v>
      </c>
      <c r="B34" s="42" t="s">
        <v>36</v>
      </c>
      <c r="C34" s="43">
        <v>9020</v>
      </c>
      <c r="D34" s="43">
        <v>14032</v>
      </c>
      <c r="E34" s="43">
        <f t="shared" si="7"/>
        <v>23052</v>
      </c>
      <c r="F34" s="43">
        <v>0</v>
      </c>
      <c r="G34" s="43">
        <v>0</v>
      </c>
      <c r="H34" s="43">
        <v>0</v>
      </c>
      <c r="I34" s="43">
        <v>61</v>
      </c>
      <c r="J34" s="43">
        <v>40</v>
      </c>
      <c r="K34" s="43">
        <v>101</v>
      </c>
      <c r="L34" s="1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ht="15.75" customHeight="1" spans="1:46">
      <c r="A35" s="41">
        <v>21</v>
      </c>
      <c r="B35" s="42" t="s">
        <v>37</v>
      </c>
      <c r="C35" s="43">
        <v>12471</v>
      </c>
      <c r="D35" s="43">
        <v>19530</v>
      </c>
      <c r="E35" s="43">
        <f t="shared" si="7"/>
        <v>32001</v>
      </c>
      <c r="F35" s="43">
        <v>95</v>
      </c>
      <c r="G35" s="43">
        <v>115</v>
      </c>
      <c r="H35" s="43">
        <f t="shared" si="8"/>
        <v>210</v>
      </c>
      <c r="I35" s="43">
        <v>111</v>
      </c>
      <c r="J35" s="43">
        <v>73</v>
      </c>
      <c r="K35" s="43">
        <f>I35+J35</f>
        <v>184</v>
      </c>
      <c r="L35" s="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ht="15.75" customHeight="1" spans="1:46">
      <c r="A36" s="41">
        <v>22</v>
      </c>
      <c r="B36" s="42" t="s">
        <v>38</v>
      </c>
      <c r="C36" s="43">
        <v>14434</v>
      </c>
      <c r="D36" s="43">
        <v>20300</v>
      </c>
      <c r="E36" s="43">
        <v>34734</v>
      </c>
      <c r="F36" s="43">
        <v>238</v>
      </c>
      <c r="G36" s="43">
        <v>409</v>
      </c>
      <c r="H36" s="43">
        <v>647</v>
      </c>
      <c r="I36" s="43">
        <v>116</v>
      </c>
      <c r="J36" s="43">
        <v>33</v>
      </c>
      <c r="K36" s="43">
        <v>149</v>
      </c>
      <c r="L36" s="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ht="15.75" customHeight="1" spans="1:46">
      <c r="A37" s="41">
        <v>23</v>
      </c>
      <c r="B37" s="42" t="s">
        <v>39</v>
      </c>
      <c r="C37" s="43">
        <v>4827</v>
      </c>
      <c r="D37" s="43">
        <v>7134</v>
      </c>
      <c r="E37" s="43">
        <f>C37+D37</f>
        <v>11961</v>
      </c>
      <c r="F37" s="43">
        <v>12</v>
      </c>
      <c r="G37" s="43">
        <v>40</v>
      </c>
      <c r="H37" s="43">
        <f>F37+G37</f>
        <v>52</v>
      </c>
      <c r="I37" s="43">
        <v>87</v>
      </c>
      <c r="J37" s="43">
        <v>21</v>
      </c>
      <c r="K37" s="43">
        <f>I37+J37</f>
        <v>108</v>
      </c>
      <c r="L37" s="16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ht="15.75" customHeight="1" spans="1:46">
      <c r="A38" s="41"/>
      <c r="B38" s="16"/>
      <c r="C38" s="44"/>
      <c r="D38" s="44"/>
      <c r="E38" s="44"/>
      <c r="F38" s="44"/>
      <c r="G38" s="44"/>
      <c r="H38" s="44"/>
      <c r="I38" s="44"/>
      <c r="J38" s="44"/>
      <c r="K38" s="44"/>
      <c r="L38" s="16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ht="15.75" customHeight="1" spans="1:46">
      <c r="A39" s="45" t="s">
        <v>40</v>
      </c>
      <c r="B39" s="45"/>
      <c r="C39" s="46">
        <f t="shared" ref="C39:K39" si="9">SUM(C16:C38)</f>
        <v>208974.51</v>
      </c>
      <c r="D39" s="46">
        <f t="shared" si="9"/>
        <v>343208.49</v>
      </c>
      <c r="E39" s="46">
        <f>SUM(E15:E38)</f>
        <v>571363</v>
      </c>
      <c r="F39" s="46">
        <f t="shared" si="9"/>
        <v>728</v>
      </c>
      <c r="G39" s="46">
        <f t="shared" si="9"/>
        <v>1375</v>
      </c>
      <c r="H39" s="46">
        <f t="shared" si="9"/>
        <v>2103</v>
      </c>
      <c r="I39" s="46">
        <f t="shared" si="9"/>
        <v>1891</v>
      </c>
      <c r="J39" s="46">
        <f t="shared" si="9"/>
        <v>1085</v>
      </c>
      <c r="K39" s="46">
        <f t="shared" si="9"/>
        <v>2976</v>
      </c>
      <c r="L39" s="16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ht="15.75" customHeight="1" spans="1:46">
      <c r="A40" s="37" t="s">
        <v>41</v>
      </c>
      <c r="B40" s="38" t="s">
        <v>42</v>
      </c>
      <c r="C40" s="44"/>
      <c r="D40" s="44"/>
      <c r="E40" s="44"/>
      <c r="F40" s="44"/>
      <c r="G40" s="44"/>
      <c r="H40" s="44"/>
      <c r="I40" s="44"/>
      <c r="J40" s="44"/>
      <c r="K40" s="44"/>
      <c r="L40" s="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ht="15.75" customHeight="1" spans="1:46">
      <c r="A41" s="41">
        <v>1</v>
      </c>
      <c r="B41" s="47" t="s">
        <v>43</v>
      </c>
      <c r="C41" s="44"/>
      <c r="D41" s="44"/>
      <c r="E41" s="44"/>
      <c r="F41" s="44"/>
      <c r="G41" s="44"/>
      <c r="H41" s="44"/>
      <c r="I41" s="44"/>
      <c r="J41" s="44"/>
      <c r="K41" s="44"/>
      <c r="L41" s="1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ht="19.5" customHeight="1" spans="1:46">
      <c r="A42" s="41"/>
      <c r="B42" s="48" t="s">
        <v>44</v>
      </c>
      <c r="C42" s="49">
        <v>6554</v>
      </c>
      <c r="D42" s="49">
        <v>10542</v>
      </c>
      <c r="E42" s="49">
        <f>C42+D42</f>
        <v>17096</v>
      </c>
      <c r="F42" s="49">
        <v>140</v>
      </c>
      <c r="G42" s="49">
        <v>291</v>
      </c>
      <c r="H42" s="49">
        <f>F42+G42</f>
        <v>431</v>
      </c>
      <c r="I42" s="49">
        <v>0</v>
      </c>
      <c r="J42" s="49">
        <v>0</v>
      </c>
      <c r="K42" s="49">
        <v>0</v>
      </c>
      <c r="L42" s="1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ht="15.75" customHeight="1" spans="1:46">
      <c r="A43" s="41"/>
      <c r="B43" s="16"/>
      <c r="C43" s="44"/>
      <c r="D43" s="44"/>
      <c r="E43" s="44"/>
      <c r="F43" s="44"/>
      <c r="G43" s="44"/>
      <c r="H43" s="44"/>
      <c r="I43" s="44"/>
      <c r="J43" s="44"/>
      <c r="K43" s="44"/>
      <c r="L43" s="16"/>
      <c r="M43" s="3" t="s">
        <v>45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ht="15.75" customHeight="1" spans="1:46">
      <c r="A44" s="41">
        <v>2</v>
      </c>
      <c r="B44" s="16" t="s">
        <v>46</v>
      </c>
      <c r="C44" s="44"/>
      <c r="D44" s="44"/>
      <c r="E44" s="44"/>
      <c r="F44" s="44"/>
      <c r="G44" s="44"/>
      <c r="H44" s="44"/>
      <c r="I44" s="44"/>
      <c r="J44" s="44"/>
      <c r="K44" s="44"/>
      <c r="L44" s="16"/>
      <c r="M44" s="3" t="s">
        <v>10</v>
      </c>
      <c r="N44" s="3" t="s">
        <v>11</v>
      </c>
      <c r="O44" s="3" t="s">
        <v>47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ht="15.75" customHeight="1" spans="1:46">
      <c r="A45" s="41"/>
      <c r="B45" s="42" t="s">
        <v>48</v>
      </c>
      <c r="C45" s="44">
        <v>47528</v>
      </c>
      <c r="D45" s="44">
        <v>65065</v>
      </c>
      <c r="E45" s="44">
        <f>SUM(C45:D45)</f>
        <v>112593</v>
      </c>
      <c r="F45" s="44">
        <v>3593</v>
      </c>
      <c r="G45" s="44">
        <v>3949</v>
      </c>
      <c r="H45" s="44">
        <f>SUM(F45:G45)</f>
        <v>7542</v>
      </c>
      <c r="I45" s="44">
        <v>1617</v>
      </c>
      <c r="J45" s="44">
        <v>1442</v>
      </c>
      <c r="K45" s="44">
        <f>SUM(I45:J45)</f>
        <v>3059</v>
      </c>
      <c r="L45" s="16"/>
      <c r="M45" s="50">
        <f>10548</f>
        <v>10548</v>
      </c>
      <c r="N45" s="50">
        <v>7718</v>
      </c>
      <c r="O45" s="50">
        <f>M45+N45</f>
        <v>18266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ht="12" customHeight="1" spans="1:46">
      <c r="A46" s="41"/>
      <c r="B46" s="51"/>
      <c r="C46" s="44"/>
      <c r="D46" s="44"/>
      <c r="E46" s="44"/>
      <c r="F46" s="44"/>
      <c r="G46" s="44"/>
      <c r="H46" s="44"/>
      <c r="I46" s="44"/>
      <c r="J46" s="44"/>
      <c r="K46" s="44"/>
      <c r="L46" s="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ht="15.75" customHeight="1" spans="1:46">
      <c r="A47" s="41">
        <v>3</v>
      </c>
      <c r="B47" s="16" t="s">
        <v>49</v>
      </c>
      <c r="C47" s="44"/>
      <c r="D47" s="44"/>
      <c r="E47" s="44"/>
      <c r="F47" s="44"/>
      <c r="G47" s="44"/>
      <c r="H47" s="44"/>
      <c r="I47" s="44"/>
      <c r="J47" s="44"/>
      <c r="K47" s="44"/>
      <c r="L47" s="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ht="21" customHeight="1" spans="1:46">
      <c r="A48" s="41"/>
      <c r="B48" s="42" t="s">
        <v>50</v>
      </c>
      <c r="C48" s="44">
        <v>1073</v>
      </c>
      <c r="D48" s="44">
        <v>2659</v>
      </c>
      <c r="E48" s="44">
        <f>SUM(C48:D48)</f>
        <v>3732</v>
      </c>
      <c r="F48" s="44">
        <v>1144</v>
      </c>
      <c r="G48" s="44">
        <v>1631</v>
      </c>
      <c r="H48" s="44">
        <f>SUM(F48:G48)</f>
        <v>2775</v>
      </c>
      <c r="I48" s="44">
        <v>0</v>
      </c>
      <c r="J48" s="44">
        <v>0</v>
      </c>
      <c r="K48" s="44">
        <f>SUM(I48:J48)</f>
        <v>0</v>
      </c>
      <c r="L48" s="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ht="12" customHeight="1" spans="1:46">
      <c r="A49" s="41"/>
      <c r="B49" s="16"/>
      <c r="C49" s="44"/>
      <c r="D49" s="44"/>
      <c r="E49" s="44"/>
      <c r="F49" s="44"/>
      <c r="G49" s="44"/>
      <c r="H49" s="44"/>
      <c r="I49" s="44"/>
      <c r="J49" s="44"/>
      <c r="K49" s="44"/>
      <c r="L49" s="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ht="15.75" customHeight="1" spans="1:46">
      <c r="A50" s="41">
        <v>4</v>
      </c>
      <c r="B50" s="47" t="s">
        <v>51</v>
      </c>
      <c r="C50" s="44"/>
      <c r="D50" s="44"/>
      <c r="E50" s="44">
        <v>0</v>
      </c>
      <c r="F50" s="44"/>
      <c r="G50" s="44"/>
      <c r="H50" s="44">
        <v>0</v>
      </c>
      <c r="I50" s="44"/>
      <c r="J50" s="44"/>
      <c r="K50" s="44">
        <v>0</v>
      </c>
      <c r="L50" s="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ht="12" customHeight="1" spans="1:46">
      <c r="A51" s="41"/>
      <c r="B51" s="51"/>
      <c r="C51" s="44"/>
      <c r="D51" s="44"/>
      <c r="E51" s="44"/>
      <c r="F51" s="44"/>
      <c r="G51" s="44"/>
      <c r="H51" s="44"/>
      <c r="I51" s="44"/>
      <c r="J51" s="44"/>
      <c r="K51" s="44"/>
      <c r="L51" s="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ht="15.75" customHeight="1" spans="1:46">
      <c r="A52" s="52" t="s">
        <v>52</v>
      </c>
      <c r="B52" s="52"/>
      <c r="C52" s="53">
        <f t="shared" ref="C52:K52" si="10">SUM(C41:C51)</f>
        <v>55155</v>
      </c>
      <c r="D52" s="53">
        <f t="shared" si="10"/>
        <v>78266</v>
      </c>
      <c r="E52" s="53">
        <f t="shared" si="10"/>
        <v>133421</v>
      </c>
      <c r="F52" s="53">
        <f t="shared" si="10"/>
        <v>4877</v>
      </c>
      <c r="G52" s="53">
        <f t="shared" si="10"/>
        <v>5871</v>
      </c>
      <c r="H52" s="53">
        <f t="shared" si="10"/>
        <v>10748</v>
      </c>
      <c r="I52" s="53">
        <f t="shared" si="10"/>
        <v>1617</v>
      </c>
      <c r="J52" s="53">
        <f t="shared" si="10"/>
        <v>1442</v>
      </c>
      <c r="K52" s="53">
        <f t="shared" si="10"/>
        <v>3059</v>
      </c>
      <c r="L52" s="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ht="15.75" customHeight="1" spans="1:4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ht="15.75" customHeight="1" spans="1:46">
      <c r="A54" s="54" t="s">
        <v>53</v>
      </c>
      <c r="B54" s="54"/>
      <c r="C54" s="54"/>
      <c r="D54" s="5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ht="15.75" customHeight="1" spans="1:46">
      <c r="A55" s="54" t="s">
        <v>54</v>
      </c>
      <c r="B55" s="54"/>
      <c r="C55" s="54"/>
      <c r="D55" s="5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ht="15.75" customHeight="1" spans="1:46">
      <c r="A56" s="54"/>
      <c r="B56" s="54"/>
      <c r="C56" s="54"/>
      <c r="D56" s="5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ht="15.75" customHeight="1" spans="1:46">
      <c r="A57" s="54"/>
      <c r="B57" s="54"/>
      <c r="C57" s="54"/>
      <c r="D57" s="5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ht="15.75" customHeight="1" spans="1:46">
      <c r="A58" s="54"/>
      <c r="B58" s="54"/>
      <c r="C58" s="54"/>
      <c r="D58" s="5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ht="15.75" customHeight="1" spans="1:4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ht="15.75" customHeight="1" spans="1:4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ht="15.75" customHeight="1" spans="1:4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ht="15.75" customHeight="1" spans="1:4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ht="15.75" customHeight="1" spans="1:4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ht="15.75" customHeight="1" spans="1:4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ht="15.75" customHeight="1" spans="1:4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ht="15.75" customHeight="1" spans="1:4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ht="15.75" customHeight="1" spans="1:4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ht="15.75" customHeight="1" spans="1:4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ht="15.75" customHeight="1" spans="1:4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ht="15.75" customHeight="1" spans="1:4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ht="15.75" customHeight="1" spans="1:4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ht="15.75" customHeight="1" spans="1:4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ht="15.75" customHeight="1" spans="1:4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ht="15.75" customHeight="1" spans="1:4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ht="15.75" customHeight="1" spans="1:4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ht="15.75" customHeight="1" spans="1:4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ht="15.75" customHeight="1" spans="1:4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ht="15.75" customHeight="1" spans="1:4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ht="15.75" customHeight="1" spans="1:4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ht="15.75" customHeight="1" spans="1:4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ht="15.75" customHeight="1" spans="1:4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ht="15.75" customHeight="1" spans="1:4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ht="15.75" customHeight="1" spans="1:4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ht="15.75" customHeight="1" spans="1:4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ht="15.75" customHeight="1" spans="1:4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ht="15.75" customHeight="1" spans="1:4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ht="15.75" customHeight="1" spans="1:4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ht="15.75" customHeight="1" spans="1:4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ht="15.75" customHeight="1" spans="1:4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ht="15.75" customHeight="1" spans="1:4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ht="15.75" customHeight="1" spans="1:4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ht="15.75" customHeight="1" spans="1:4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ht="15.75" customHeight="1" spans="1:4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ht="15.75" customHeight="1" spans="1:4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ht="15.75" customHeight="1" spans="1:4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ht="15.75" customHeight="1" spans="1:4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ht="15.75" customHeight="1" spans="1:4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ht="15.75" customHeight="1" spans="1:4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ht="15.75" customHeight="1" spans="1:4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ht="15.75" customHeight="1" spans="1:4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ht="15.75" customHeight="1" spans="1:4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ht="15.75" customHeight="1" spans="1:4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ht="15.75" customHeight="1" spans="1:4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ht="15.75" customHeight="1" spans="1:4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ht="15.75" customHeight="1" spans="1:4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ht="15.75" customHeight="1" spans="1:4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ht="15.75" customHeight="1" spans="1:4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ht="15.75" customHeight="1" spans="1:4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ht="15.75" customHeight="1" spans="1:4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ht="15.75" customHeight="1" spans="1:4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ht="15.75" customHeight="1" spans="1:4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ht="15.75" customHeight="1" spans="1:4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ht="15.75" customHeight="1" spans="1:4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ht="15.75" customHeight="1" spans="1:4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ht="15.75" customHeight="1" spans="1:4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ht="15.75" customHeight="1" spans="1:4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ht="15.75" customHeight="1" spans="1:4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ht="15.75" customHeight="1" spans="1:4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ht="15.75" customHeight="1" spans="1:4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ht="15.75" customHeight="1" spans="1:4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ht="15.75" customHeight="1" spans="1:4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ht="15.75" customHeight="1" spans="1:4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ht="15.75" customHeight="1" spans="1:4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ht="15.75" customHeight="1" spans="1:4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ht="15.75" customHeight="1" spans="1:4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ht="15.75" customHeight="1" spans="1:4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ht="15.75" customHeight="1" spans="1:4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ht="15.75" customHeight="1" spans="1:4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ht="15.75" customHeight="1" spans="1:4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ht="15.75" customHeight="1" spans="1:4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ht="15.75" customHeight="1" spans="1:4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ht="15.75" customHeight="1" spans="1:4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ht="15.75" customHeight="1" spans="1:4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ht="15.75" customHeight="1" spans="1:4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ht="15.75" customHeight="1" spans="1:4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ht="15.75" customHeight="1" spans="1:4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ht="15.75" customHeight="1" spans="1:4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ht="15.75" customHeight="1" spans="1:4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ht="15.75" customHeight="1" spans="1:4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ht="15.75" customHeight="1" spans="1:4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ht="15.75" customHeight="1" spans="1:4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ht="15.75" customHeight="1" spans="1:4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ht="15.75" customHeight="1" spans="1:4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ht="15.75" customHeight="1" spans="1:4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ht="15.75" customHeight="1" spans="1:4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ht="15.75" customHeight="1" spans="1: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ht="15.75" customHeight="1" spans="1:4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ht="15.75" customHeight="1" spans="1:4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ht="15.75" customHeight="1" spans="1:4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ht="15.75" customHeight="1" spans="1:4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ht="15.75" customHeight="1" spans="1:4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ht="15.75" customHeight="1" spans="1:4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ht="15.75" customHeight="1" spans="1:4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ht="15.75" customHeight="1" spans="1:4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ht="15.75" customHeight="1" spans="1:4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ht="15.75" customHeight="1" spans="1:4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ht="15.75" customHeight="1" spans="1:4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ht="15.75" customHeight="1" spans="1:4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ht="15.75" customHeight="1" spans="1:4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ht="15.75" customHeight="1" spans="1:4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ht="15.75" customHeight="1" spans="1:4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ht="15.75" customHeight="1" spans="1:4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ht="15.75" customHeight="1" spans="1:4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ht="15.75" customHeight="1" spans="1:4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ht="15.75" customHeight="1" spans="1:4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ht="15.75" customHeight="1" spans="1:4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ht="15.75" customHeight="1" spans="1:4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ht="15.75" customHeight="1" spans="1:4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ht="15.75" customHeight="1" spans="1:4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ht="15.75" customHeight="1" spans="1:4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ht="15.75" customHeight="1" spans="1:4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ht="15.75" customHeight="1" spans="1:4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ht="15.75" customHeight="1" spans="1:4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ht="15.75" customHeight="1" spans="1:4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ht="15.75" customHeight="1" spans="1:4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ht="15.75" customHeight="1" spans="1:4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ht="15.75" customHeight="1" spans="1:4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ht="15.75" customHeight="1" spans="1:4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ht="15.75" customHeight="1" spans="1:4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ht="15.75" customHeight="1" spans="1:4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ht="15.75" customHeight="1" spans="1:4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ht="15.75" customHeight="1" spans="1:4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ht="15.75" customHeight="1" spans="1:4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ht="15.75" customHeight="1" spans="1:4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ht="15.75" customHeight="1" spans="1:4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ht="15.75" customHeight="1" spans="1:4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ht="15.75" customHeight="1" spans="1:4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ht="15.75" customHeight="1" spans="1:4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ht="15.75" customHeight="1" spans="1:4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ht="15.75" customHeight="1" spans="1:4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ht="15.75" customHeight="1" spans="1:4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ht="15.75" customHeight="1" spans="1:4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ht="15.75" customHeight="1" spans="1:4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ht="15.75" customHeight="1" spans="1:4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ht="15.75" customHeight="1" spans="1:4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ht="15.75" customHeight="1" spans="1:4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ht="15.75" customHeight="1" spans="1:4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ht="15.75" customHeight="1" spans="1:4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ht="15.75" customHeight="1" spans="1:4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ht="15.75" customHeight="1" spans="1:4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ht="15.75" customHeight="1" spans="1:4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ht="15.75" customHeight="1" spans="1:4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ht="15.75" customHeight="1" spans="1:4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ht="15.75" customHeight="1" spans="1:4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ht="15.75" customHeight="1" spans="1:4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ht="15.75" customHeight="1" spans="1:4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ht="15.75" customHeight="1" spans="1:4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ht="15.75" customHeight="1" spans="1:4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ht="15.75" customHeight="1" spans="1:4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ht="15.75" customHeight="1" spans="1:4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ht="15.75" customHeight="1" spans="1:4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ht="15.75" customHeight="1" spans="1:4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ht="15.75" customHeight="1" spans="1:4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ht="15.75" customHeight="1" spans="1:4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ht="15.75" customHeight="1" spans="1:4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ht="15.75" customHeight="1" spans="1:4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ht="15.75" customHeight="1" spans="1:4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ht="15.75" customHeight="1" spans="1:4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ht="15.75" customHeight="1" spans="1:4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ht="15.75" customHeight="1" spans="1:4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ht="15.75" customHeight="1" spans="1:4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ht="15.75" customHeight="1" spans="1:4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ht="15.75" customHeight="1" spans="1:4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ht="15.75" customHeight="1" spans="1:4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ht="15.75" customHeight="1" spans="1:4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ht="15.75" customHeight="1" spans="1:4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ht="15.75" customHeight="1" spans="1:4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ht="15.75" customHeight="1" spans="1:4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ht="15.75" customHeight="1" spans="1:4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ht="15.75" customHeight="1" spans="1:4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ht="15.75" customHeight="1" spans="1:4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ht="15.75" customHeight="1" spans="1:4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ht="15.75" customHeight="1" spans="1:4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ht="15.75" customHeight="1" spans="1:4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ht="15.75" customHeight="1" spans="1:4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ht="15.75" customHeight="1" spans="1:4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ht="15.75" customHeight="1" spans="1:4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ht="15.75" customHeight="1" spans="1:4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ht="15.75" customHeight="1" spans="1:4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ht="15.75" customHeight="1" spans="1:4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ht="15.75" customHeight="1" spans="1:4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ht="15.75" customHeight="1" spans="1:4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ht="15.75" customHeight="1" spans="1:4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ht="15.75" customHeight="1" spans="1:4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ht="15.75" customHeight="1" spans="1:4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ht="15.75" customHeight="1" spans="1: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ht="15.75" customHeight="1" spans="1:4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ht="15.75" customHeight="1" spans="1:4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ht="15.75" customHeight="1" spans="1:4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ht="15.75" customHeight="1" spans="1:4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ht="15.75" customHeight="1" spans="1:4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ht="15.75" customHeight="1" spans="1:4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ht="15.75" customHeight="1" spans="1:4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ht="15.75" customHeight="1" spans="1:4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ht="15.75" customHeight="1" spans="1:4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3:K3"/>
    <mergeCell ref="Z5:AT5"/>
    <mergeCell ref="C7:H7"/>
    <mergeCell ref="I7:K7"/>
    <mergeCell ref="C8:E8"/>
    <mergeCell ref="F8:H8"/>
    <mergeCell ref="I8:K8"/>
    <mergeCell ref="M43:O43"/>
    <mergeCell ref="A7:A9"/>
    <mergeCell ref="B7:B9"/>
    <mergeCell ref="I12:K13"/>
  </mergeCells>
  <printOptions horizontalCentered="1"/>
  <pageMargins left="1" right="1" top="1" bottom="1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2026-05-19T08:06:12Z</dcterms:created>
  <dcterms:modified xsi:type="dcterms:W3CDTF">2026-05-19T08:06:25Z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BD890D7259044017B53B58DB180EB574_11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